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ergreen0-my.sharepoint.com/personal/popcal18_evergreen_edu/Documents/"/>
    </mc:Choice>
  </mc:AlternateContent>
  <xr:revisionPtr revIDLastSave="1515" documentId="8_{84386CEC-1AC9-4713-8910-7F47E4F65C0D}" xr6:coauthVersionLast="46" xr6:coauthVersionMax="46" xr10:uidLastSave="{1BF67418-3FE7-405E-A533-AB401FD2EBF7}"/>
  <bookViews>
    <workbookView xWindow="-110" yWindow="-110" windowWidth="19420" windowHeight="10420" activeTab="1" xr2:uid="{F349CAB6-49A5-4FA0-B053-573A748F8BED}"/>
  </bookViews>
  <sheets>
    <sheet name="Your Crops" sheetId="5" r:id="rId1"/>
    <sheet name="Field Layout" sheetId="1" r:id="rId2"/>
    <sheet name="Transplants" sheetId="4" r:id="rId3"/>
    <sheet name="Direct Seeding" sheetId="6" r:id="rId4"/>
    <sheet name="Greenhouse Seeding" sheetId="3" r:id="rId5"/>
    <sheet name="Harvest Yields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D4" i="3"/>
  <c r="H4" i="3" s="1"/>
  <c r="H20" i="3"/>
  <c r="H21" i="3"/>
  <c r="H22" i="3"/>
  <c r="H23" i="3"/>
  <c r="H24" i="3"/>
  <c r="H25" i="3"/>
  <c r="H26" i="3"/>
  <c r="H27" i="3"/>
  <c r="H28" i="3"/>
  <c r="H29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E25" i="3"/>
  <c r="E26" i="3"/>
  <c r="E27" i="3"/>
  <c r="E29" i="3"/>
  <c r="D26" i="3"/>
  <c r="D27" i="3"/>
  <c r="D28" i="3"/>
  <c r="E28" i="3" s="1"/>
  <c r="D22" i="3"/>
  <c r="E22" i="3" s="1"/>
  <c r="D23" i="3"/>
  <c r="E23" i="3" s="1"/>
  <c r="D24" i="3"/>
  <c r="E24" i="3" s="1"/>
  <c r="D25" i="3"/>
  <c r="D20" i="3"/>
  <c r="E20" i="3" s="1"/>
  <c r="D21" i="3"/>
  <c r="E21" i="3" s="1"/>
  <c r="F5" i="1"/>
  <c r="G5" i="1" s="1"/>
  <c r="F6" i="1"/>
  <c r="G6" i="1" s="1"/>
  <c r="F4" i="1"/>
  <c r="G4" i="1" s="1"/>
  <c r="G3" i="1"/>
  <c r="D13" i="3"/>
  <c r="M5" i="4"/>
  <c r="D5" i="3" s="1"/>
  <c r="M7" i="4"/>
  <c r="D7" i="3" s="1"/>
  <c r="M13" i="4"/>
  <c r="M15" i="4"/>
  <c r="D15" i="3" s="1"/>
  <c r="M16" i="4"/>
  <c r="D16" i="3" s="1"/>
  <c r="L3" i="4"/>
  <c r="M3" i="4" s="1"/>
  <c r="D3" i="3" s="1"/>
  <c r="H3" i="3" s="1"/>
  <c r="K4" i="6"/>
  <c r="L4" i="6" s="1"/>
  <c r="K5" i="6"/>
  <c r="L5" i="6" s="1"/>
  <c r="K6" i="6"/>
  <c r="L6" i="6" s="1"/>
  <c r="K7" i="6"/>
  <c r="L7" i="6" s="1"/>
  <c r="K3" i="6"/>
  <c r="L3" i="6" s="1"/>
  <c r="L4" i="4"/>
  <c r="M4" i="4" s="1"/>
  <c r="L5" i="4"/>
  <c r="L6" i="4"/>
  <c r="M6" i="4" s="1"/>
  <c r="D6" i="3" s="1"/>
  <c r="L7" i="4"/>
  <c r="L8" i="4"/>
  <c r="M8" i="4" s="1"/>
  <c r="L9" i="4"/>
  <c r="M9" i="4" s="1"/>
  <c r="D9" i="3" s="1"/>
  <c r="L10" i="4"/>
  <c r="M10" i="4" s="1"/>
  <c r="D10" i="3" s="1"/>
  <c r="L11" i="4"/>
  <c r="M11" i="4" s="1"/>
  <c r="D11" i="3" s="1"/>
  <c r="L12" i="4"/>
  <c r="M12" i="4" s="1"/>
  <c r="D12" i="3" s="1"/>
  <c r="L13" i="4"/>
  <c r="L14" i="4"/>
  <c r="M14" i="4" s="1"/>
  <c r="D14" i="3" s="1"/>
  <c r="L15" i="4"/>
  <c r="L16" i="4"/>
  <c r="L17" i="4"/>
  <c r="M17" i="4" s="1"/>
  <c r="D17" i="3" s="1"/>
  <c r="L18" i="4"/>
  <c r="M18" i="4" s="1"/>
  <c r="D18" i="3" s="1"/>
  <c r="L19" i="4"/>
  <c r="M19" i="4" s="1"/>
  <c r="D19" i="3" s="1"/>
  <c r="E4" i="6"/>
  <c r="E5" i="6"/>
  <c r="E6" i="6"/>
  <c r="E7" i="6"/>
  <c r="E3" i="6"/>
  <c r="E4" i="4"/>
  <c r="F4" i="4" s="1"/>
  <c r="E5" i="4"/>
  <c r="F5" i="4" s="1"/>
  <c r="E6" i="4"/>
  <c r="F6" i="4" s="1"/>
  <c r="E7" i="4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3" i="4"/>
  <c r="F3" i="4" s="1"/>
  <c r="N3" i="4" l="1"/>
  <c r="D8" i="3"/>
  <c r="E17" i="3"/>
  <c r="E16" i="3"/>
  <c r="E6" i="3"/>
  <c r="E9" i="3"/>
  <c r="E19" i="3"/>
  <c r="E11" i="3"/>
  <c r="E5" i="3"/>
  <c r="E18" i="3"/>
  <c r="E10" i="3"/>
  <c r="E15" i="3"/>
  <c r="E8" i="3" l="1"/>
  <c r="E7" i="3"/>
  <c r="E3" i="3"/>
  <c r="E14" i="3"/>
  <c r="E13" i="3"/>
  <c r="E4" i="3"/>
  <c r="E12" i="3"/>
</calcChain>
</file>

<file path=xl/sharedStrings.xml><?xml version="1.0" encoding="utf-8"?>
<sst xmlns="http://schemas.openxmlformats.org/spreadsheetml/2006/main" count="385" uniqueCount="233">
  <si>
    <t>DTM</t>
  </si>
  <si>
    <t>CROP</t>
  </si>
  <si>
    <t>Arugula</t>
  </si>
  <si>
    <t>Basil</t>
  </si>
  <si>
    <t>Beet Greens</t>
  </si>
  <si>
    <t>Beet (bunches)</t>
  </si>
  <si>
    <t>Aprx. DTM</t>
  </si>
  <si>
    <t>Brocolli</t>
  </si>
  <si>
    <t>Brocolli Raab</t>
  </si>
  <si>
    <t>Rows per Bed</t>
  </si>
  <si>
    <t>Brussel Sprouts</t>
  </si>
  <si>
    <t>Cabbage</t>
  </si>
  <si>
    <t>Carrots</t>
  </si>
  <si>
    <t>Cauliflower</t>
  </si>
  <si>
    <t>Celeriac</t>
  </si>
  <si>
    <t xml:space="preserve">Chard </t>
  </si>
  <si>
    <t>Cilantro</t>
  </si>
  <si>
    <t>Collards</t>
  </si>
  <si>
    <t>Sweet Corn</t>
  </si>
  <si>
    <t>Cucumbers</t>
  </si>
  <si>
    <t>Dill</t>
  </si>
  <si>
    <t>Eggplant</t>
  </si>
  <si>
    <t>Fennel</t>
  </si>
  <si>
    <t>Garlic</t>
  </si>
  <si>
    <t>Pak Choi</t>
  </si>
  <si>
    <t>Kale</t>
  </si>
  <si>
    <t>Leeks</t>
  </si>
  <si>
    <t>Lettuce Head</t>
  </si>
  <si>
    <t>Leattuce Salad</t>
  </si>
  <si>
    <t>Green Onions</t>
  </si>
  <si>
    <t>Onions</t>
  </si>
  <si>
    <t>Parsley</t>
  </si>
  <si>
    <t>Parsnips</t>
  </si>
  <si>
    <t>Peppers</t>
  </si>
  <si>
    <t>Potato</t>
  </si>
  <si>
    <t>Pumpkin</t>
  </si>
  <si>
    <t>Radish</t>
  </si>
  <si>
    <t>Scallions</t>
  </si>
  <si>
    <t>Spinach</t>
  </si>
  <si>
    <t>Strawberry</t>
  </si>
  <si>
    <t>Summer Squash</t>
  </si>
  <si>
    <t>Sweet Potato</t>
  </si>
  <si>
    <t>Tatsoi</t>
  </si>
  <si>
    <t>Tomato</t>
  </si>
  <si>
    <t>Turnip</t>
  </si>
  <si>
    <t>Melon</t>
  </si>
  <si>
    <t>Legend</t>
  </si>
  <si>
    <t>2.50/lb</t>
  </si>
  <si>
    <t>Aprx. VALUE ($)</t>
  </si>
  <si>
    <t>1.50/lb</t>
  </si>
  <si>
    <t>3/bunch</t>
  </si>
  <si>
    <t>Row Foot</t>
  </si>
  <si>
    <t>Bed Foot</t>
  </si>
  <si>
    <t>5/stalk</t>
  </si>
  <si>
    <t>1.25/lb</t>
  </si>
  <si>
    <t>4/bunch</t>
  </si>
  <si>
    <t>3/lb</t>
  </si>
  <si>
    <t>2/lb</t>
  </si>
  <si>
    <t>YIELD per ROW FOOT</t>
  </si>
  <si>
    <t>0.25lb</t>
  </si>
  <si>
    <t>0.33lb</t>
  </si>
  <si>
    <t>0.2lb</t>
  </si>
  <si>
    <t>0.33 bunch</t>
  </si>
  <si>
    <t>0.5 bunch</t>
  </si>
  <si>
    <t>0.25 stalk</t>
  </si>
  <si>
    <t>3/4 head</t>
  </si>
  <si>
    <t>0.4 bunch</t>
  </si>
  <si>
    <t>0.5 head</t>
  </si>
  <si>
    <t>1 head</t>
  </si>
  <si>
    <t>1 bunch</t>
  </si>
  <si>
    <t>0.1lb</t>
  </si>
  <si>
    <t>3.50/bunch</t>
  </si>
  <si>
    <t>0.7 bunch</t>
  </si>
  <si>
    <t>0.75 ears</t>
  </si>
  <si>
    <t>1/ear</t>
  </si>
  <si>
    <t>7 cucumbers</t>
  </si>
  <si>
    <t>1.75lb</t>
  </si>
  <si>
    <t>1 bulb</t>
  </si>
  <si>
    <t>2/bulb</t>
  </si>
  <si>
    <t>9/lb</t>
  </si>
  <si>
    <t>0.7 head</t>
  </si>
  <si>
    <t>2/head</t>
  </si>
  <si>
    <t>1 leek</t>
  </si>
  <si>
    <t>1.50/leek</t>
  </si>
  <si>
    <t>2.50/head</t>
  </si>
  <si>
    <t>10/lb</t>
  </si>
  <si>
    <t>0.8bunch</t>
  </si>
  <si>
    <t>0.8lb</t>
  </si>
  <si>
    <t>Peas (trellised)</t>
  </si>
  <si>
    <t>5/lb</t>
  </si>
  <si>
    <t>1.25lb</t>
  </si>
  <si>
    <t>4/lb</t>
  </si>
  <si>
    <t>1.3lb</t>
  </si>
  <si>
    <t>1/2 pumpkin</t>
  </si>
  <si>
    <t>0.3 bunch</t>
  </si>
  <si>
    <t>0.4bunch</t>
  </si>
  <si>
    <t>4lb</t>
  </si>
  <si>
    <t>Winter Squash</t>
  </si>
  <si>
    <t>3lb</t>
  </si>
  <si>
    <t>1lb</t>
  </si>
  <si>
    <t>Cherry Tomato</t>
  </si>
  <si>
    <t>3.50/lb</t>
  </si>
  <si>
    <t>0.8 melon</t>
  </si>
  <si>
    <t>Beans (pole)</t>
  </si>
  <si>
    <t>65*</t>
  </si>
  <si>
    <t>Celery</t>
  </si>
  <si>
    <t>Radicchio</t>
  </si>
  <si>
    <t>4/head</t>
  </si>
  <si>
    <t>1 foot of a single row, within a bed</t>
  </si>
  <si>
    <t>1 foot, consisting of all rows within a single bed</t>
  </si>
  <si>
    <t>Calculated Planting Date</t>
  </si>
  <si>
    <t>Harvest Needs</t>
  </si>
  <si>
    <t>Rows Per Bed</t>
  </si>
  <si>
    <t xml:space="preserve">Calculated Bed Feet </t>
  </si>
  <si>
    <t xml:space="preserve">Calculation Guide: </t>
  </si>
  <si>
    <t>Harvest Date</t>
  </si>
  <si>
    <t>Harvest Need</t>
  </si>
  <si>
    <t>Safety Factor (SF)</t>
  </si>
  <si>
    <t>SF</t>
  </si>
  <si>
    <t>Calculated Bed Feet</t>
  </si>
  <si>
    <t>Harvest Date is the date you want to harvest the mature crop</t>
  </si>
  <si>
    <t>This is the Harvest Date minus the DTM</t>
  </si>
  <si>
    <t>Days to Maturity: found in the harvest yield tab below</t>
  </si>
  <si>
    <t>Yield per row foot: found in the harvest yield tab below</t>
  </si>
  <si>
    <t>For the specific crop: founf in the harvest yield tab below</t>
  </si>
  <si>
    <t>This is a safety factor to account for potential field losses</t>
  </si>
  <si>
    <r>
      <t xml:space="preserve">{(harvest need ÷ yield) </t>
    </r>
    <r>
      <rPr>
        <sz val="11"/>
        <color theme="1"/>
        <rFont val="Calibri"/>
        <family val="2"/>
      </rPr>
      <t>÷row per bed}* SF</t>
    </r>
  </si>
  <si>
    <t>Crop</t>
  </si>
  <si>
    <t>Crop Variety</t>
  </si>
  <si>
    <t>**For Transplant Seeding (not direct seeding)**</t>
  </si>
  <si>
    <t>Total Plants Needed</t>
  </si>
  <si>
    <t># of trays needed</t>
  </si>
  <si>
    <t>Total # of Seeds</t>
  </si>
  <si>
    <t>Calculated Transplant Date</t>
  </si>
  <si>
    <t>Greenhouse Seeding Date</t>
  </si>
  <si>
    <t>Aprx Crop Yield</t>
  </si>
  <si>
    <t>In-row Seed Spacing</t>
  </si>
  <si>
    <t>Variety</t>
  </si>
  <si>
    <t>TP/DS</t>
  </si>
  <si>
    <t>W squash</t>
  </si>
  <si>
    <t>Curly Endive</t>
  </si>
  <si>
    <t>Hyssop</t>
  </si>
  <si>
    <t>Dry Bean</t>
  </si>
  <si>
    <t xml:space="preserve">Radish </t>
  </si>
  <si>
    <t>Head Lettuce</t>
  </si>
  <si>
    <t>Sweet Pepper</t>
  </si>
  <si>
    <t>Flax</t>
  </si>
  <si>
    <t>Carrot</t>
  </si>
  <si>
    <t>Shallot</t>
  </si>
  <si>
    <t>Storage Onion</t>
  </si>
  <si>
    <t>Leek</t>
  </si>
  <si>
    <t>Potimarrion</t>
  </si>
  <si>
    <t>Afghan</t>
  </si>
  <si>
    <t>Bellesque</t>
  </si>
  <si>
    <t>Goldkrone</t>
  </si>
  <si>
    <t>Col. Green</t>
  </si>
  <si>
    <t>Calypso</t>
  </si>
  <si>
    <t>Tiger's Eye</t>
  </si>
  <si>
    <t>Sora</t>
  </si>
  <si>
    <t>Divina</t>
  </si>
  <si>
    <t>Scarlet Butter</t>
  </si>
  <si>
    <t>Petit Merseillias</t>
  </si>
  <si>
    <t>Bridge to Paris</t>
  </si>
  <si>
    <t>Stocky Red</t>
  </si>
  <si>
    <t>Omega</t>
  </si>
  <si>
    <t>Yellowstone</t>
  </si>
  <si>
    <t>purple dragon</t>
  </si>
  <si>
    <t>Scarlet Nantes</t>
  </si>
  <si>
    <t>Ed's Red</t>
  </si>
  <si>
    <t>New York Early</t>
  </si>
  <si>
    <t>Blaugruner Avano</t>
  </si>
  <si>
    <t>Spacing (in)</t>
  </si>
  <si>
    <t>plot</t>
  </si>
  <si>
    <t>tp</t>
  </si>
  <si>
    <t>ds</t>
  </si>
  <si>
    <t>Crop (w/ unit)</t>
  </si>
  <si>
    <t>Crop W/ Unit</t>
  </si>
  <si>
    <t>Amount of crop desired at harvest (# of head, bunch, lb,etc.)</t>
  </si>
  <si>
    <t xml:space="preserve">The crop with its desired harvest unit (head, bunch, lb, etc.) </t>
  </si>
  <si>
    <t>Total Seeds Needed</t>
  </si>
  <si>
    <t>Bed Width (in)</t>
  </si>
  <si>
    <t>Field Sow Date</t>
  </si>
  <si>
    <t>W squash (lb)</t>
  </si>
  <si>
    <t>Tomato (lb)</t>
  </si>
  <si>
    <t>Radicchio (head)</t>
  </si>
  <si>
    <t>Curly Endive (head)</t>
  </si>
  <si>
    <t>Dill (lb)</t>
  </si>
  <si>
    <t>Hyssop (lb)</t>
  </si>
  <si>
    <t>Cabbage (head)</t>
  </si>
  <si>
    <t>Dry Bean (lb)</t>
  </si>
  <si>
    <t>Head Lettuce (head)</t>
  </si>
  <si>
    <t>Sweet Pepper (lb)</t>
  </si>
  <si>
    <t>Shallot (lb)</t>
  </si>
  <si>
    <t>Storage Onion (lb)</t>
  </si>
  <si>
    <t>Leek (leeks)</t>
  </si>
  <si>
    <t>Harvest Needs (unit)\</t>
  </si>
  <si>
    <t>Beans (dry)</t>
  </si>
  <si>
    <t>7/lb</t>
  </si>
  <si>
    <t>0.05lb</t>
  </si>
  <si>
    <t>6/lb</t>
  </si>
  <si>
    <t>1 lb</t>
  </si>
  <si>
    <t>0.25 lb</t>
  </si>
  <si>
    <t>Approx Yield</t>
  </si>
  <si>
    <t>Crop (w/ units)</t>
  </si>
  <si>
    <t>Radish (head)</t>
  </si>
  <si>
    <t>Flax (lb)</t>
  </si>
  <si>
    <t>Carrot (bunch)</t>
  </si>
  <si>
    <t>Calvulated Bed Feet</t>
  </si>
  <si>
    <t>Total Plants</t>
  </si>
  <si>
    <t>Plant Spacing (in)</t>
  </si>
  <si>
    <t># Cells per Tray</t>
  </si>
  <si>
    <t>Aprx. Value</t>
  </si>
  <si>
    <t>Approximated value ($) of 1 unit of your crop</t>
  </si>
  <si>
    <t xml:space="preserve">Aprx. DTM - </t>
  </si>
  <si>
    <t>Approximated days to maturity</t>
  </si>
  <si>
    <t>Do not delete** Harvest Yields are merely a suggestion, prices assume organic production **</t>
  </si>
  <si>
    <t>**Only enter data into the red columns**</t>
  </si>
  <si>
    <t>Yield per Row Foot</t>
  </si>
  <si>
    <t>Field #</t>
  </si>
  <si>
    <t xml:space="preserve">Field 1 </t>
  </si>
  <si>
    <t xml:space="preserve">Field 2 </t>
  </si>
  <si>
    <t>Field Width (ft)</t>
  </si>
  <si>
    <t>Field Length (ft)</t>
  </si>
  <si>
    <t xml:space="preserve">Bed Length (ft) </t>
  </si>
  <si>
    <t># of Beds</t>
  </si>
  <si>
    <t xml:space="preserve">Total Bed Feet </t>
  </si>
  <si>
    <t>Field 3</t>
  </si>
  <si>
    <t xml:space="preserve">Field 4 </t>
  </si>
  <si>
    <t>Seed Weight Needed**</t>
  </si>
  <si>
    <r>
      <t>** To get approximate values for seed weights visit:</t>
    </r>
    <r>
      <rPr>
        <sz val="11"/>
        <color theme="4"/>
        <rFont val="Calibri"/>
        <family val="2"/>
        <scheme val="minor"/>
      </rPr>
      <t xml:space="preserve"> https://harvesttotable.com/vegetable_seeds_per_ounce_per/</t>
    </r>
  </si>
  <si>
    <t>Seeds per Cell</t>
  </si>
  <si>
    <t>Total Bed Feet</t>
  </si>
  <si>
    <t xml:space="preserve">**# of Beds and Total Bed Feet calculations assume that your beds are same length as the field-width 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</si>
</sst>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3" borderId="0" xfId="0" applyFill="1" applyBorder="1"/>
    <xf numFmtId="0" fontId="1" fillId="3" borderId="0" xfId="0" applyFont="1" applyFill="1" applyBorder="1"/>
    <xf numFmtId="0" fontId="0" fillId="0" borderId="0" xfId="0" applyFont="1"/>
    <xf numFmtId="0" fontId="0" fillId="0" borderId="0" xfId="0" applyAlignment="1">
      <alignment horizontal="center"/>
    </xf>
    <xf numFmtId="0" fontId="0" fillId="4" borderId="1" xfId="0" applyFill="1" applyBorder="1"/>
    <xf numFmtId="0" fontId="0" fillId="0" borderId="1" xfId="0" applyBorder="1"/>
    <xf numFmtId="0" fontId="1" fillId="6" borderId="0" xfId="0" applyFont="1" applyFill="1"/>
    <xf numFmtId="0" fontId="1" fillId="5" borderId="0" xfId="0" applyFont="1" applyFill="1"/>
    <xf numFmtId="16" fontId="0" fillId="0" borderId="0" xfId="0" applyNumberFormat="1"/>
    <xf numFmtId="0" fontId="1" fillId="7" borderId="0" xfId="0" applyFont="1" applyFill="1"/>
    <xf numFmtId="2" fontId="0" fillId="0" borderId="0" xfId="0" applyNumberFormat="1"/>
    <xf numFmtId="0" fontId="0" fillId="3" borderId="0" xfId="0" applyFont="1" applyFill="1" applyBorder="1"/>
    <xf numFmtId="0" fontId="1" fillId="4" borderId="0" xfId="0" applyFont="1" applyFill="1"/>
    <xf numFmtId="164" fontId="0" fillId="0" borderId="0" xfId="0" applyNumberFormat="1"/>
    <xf numFmtId="1" fontId="0" fillId="0" borderId="0" xfId="0" applyNumberFormat="1"/>
    <xf numFmtId="16" fontId="0" fillId="0" borderId="0" xfId="0" applyNumberFormat="1" applyFill="1"/>
    <xf numFmtId="0" fontId="1" fillId="0" borderId="0" xfId="0" applyFont="1" applyFill="1" applyBorder="1"/>
    <xf numFmtId="0" fontId="0" fillId="0" borderId="0" xfId="0" applyFill="1" applyBorder="1"/>
    <xf numFmtId="1" fontId="0" fillId="0" borderId="0" xfId="0" applyNumberFormat="1" applyFill="1"/>
    <xf numFmtId="0" fontId="0" fillId="0" borderId="0" xfId="0" applyProtection="1">
      <protection locked="0"/>
    </xf>
    <xf numFmtId="16" fontId="0" fillId="0" borderId="0" xfId="0" applyNumberFormat="1" applyFill="1" applyProtection="1">
      <protection locked="0"/>
    </xf>
    <xf numFmtId="16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2" fontId="0" fillId="0" borderId="0" xfId="0" applyNumberFormat="1" applyFill="1" applyProtection="1">
      <protection locked="0"/>
    </xf>
    <xf numFmtId="0" fontId="0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2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Fill="1"/>
    <xf numFmtId="0" fontId="0" fillId="8" borderId="0" xfId="0" applyFont="1" applyFill="1" applyBorder="1"/>
    <xf numFmtId="0" fontId="0" fillId="8" borderId="2" xfId="0" applyFont="1" applyFill="1" applyBorder="1"/>
    <xf numFmtId="0" fontId="1" fillId="9" borderId="0" xfId="0" applyFont="1" applyFill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5" borderId="0" xfId="0" applyFont="1" applyFill="1" applyProtection="1">
      <protection locked="0"/>
    </xf>
    <xf numFmtId="0" fontId="1" fillId="5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8278E-8E6B-46FD-9747-E625245A7665}">
  <dimension ref="A1:E23"/>
  <sheetViews>
    <sheetView workbookViewId="0">
      <selection activeCell="F2" sqref="F2"/>
    </sheetView>
  </sheetViews>
  <sheetFormatPr defaultRowHeight="14.5" x14ac:dyDescent="0.35"/>
  <cols>
    <col min="1" max="1" width="13.08984375" customWidth="1"/>
    <col min="2" max="2" width="16.6328125" customWidth="1"/>
    <col min="3" max="3" width="5.36328125" customWidth="1"/>
    <col min="4" max="4" width="10.1796875" customWidth="1"/>
    <col min="5" max="5" width="6.36328125" customWidth="1"/>
  </cols>
  <sheetData>
    <row r="1" spans="1:5" x14ac:dyDescent="0.35">
      <c r="A1" s="9" t="s">
        <v>127</v>
      </c>
      <c r="B1" s="9" t="s">
        <v>137</v>
      </c>
      <c r="C1" s="9" t="s">
        <v>0</v>
      </c>
      <c r="D1" s="12" t="s">
        <v>171</v>
      </c>
      <c r="E1" s="9" t="s">
        <v>138</v>
      </c>
    </row>
    <row r="2" spans="1:5" x14ac:dyDescent="0.35">
      <c r="A2" t="s">
        <v>139</v>
      </c>
      <c r="B2" t="s">
        <v>151</v>
      </c>
      <c r="C2">
        <v>90</v>
      </c>
      <c r="D2">
        <v>18</v>
      </c>
      <c r="E2" t="s">
        <v>173</v>
      </c>
    </row>
    <row r="3" spans="1:5" x14ac:dyDescent="0.35">
      <c r="A3" t="s">
        <v>43</v>
      </c>
      <c r="B3" t="s">
        <v>152</v>
      </c>
      <c r="C3">
        <v>70</v>
      </c>
      <c r="D3">
        <v>14</v>
      </c>
      <c r="E3" t="s">
        <v>173</v>
      </c>
    </row>
    <row r="4" spans="1:5" x14ac:dyDescent="0.35">
      <c r="A4" t="s">
        <v>106</v>
      </c>
      <c r="B4" t="s">
        <v>106</v>
      </c>
      <c r="C4">
        <v>110</v>
      </c>
      <c r="D4">
        <v>7</v>
      </c>
      <c r="E4" t="s">
        <v>173</v>
      </c>
    </row>
    <row r="5" spans="1:5" x14ac:dyDescent="0.35">
      <c r="A5" t="s">
        <v>140</v>
      </c>
      <c r="B5" t="s">
        <v>153</v>
      </c>
      <c r="C5">
        <v>70</v>
      </c>
      <c r="D5">
        <v>7</v>
      </c>
      <c r="E5" t="s">
        <v>173</v>
      </c>
    </row>
    <row r="6" spans="1:5" x14ac:dyDescent="0.35">
      <c r="A6" t="s">
        <v>20</v>
      </c>
      <c r="B6" t="s">
        <v>154</v>
      </c>
      <c r="C6">
        <v>45</v>
      </c>
      <c r="D6">
        <v>9</v>
      </c>
      <c r="E6" t="s">
        <v>173</v>
      </c>
    </row>
    <row r="7" spans="1:5" x14ac:dyDescent="0.35">
      <c r="A7" t="s">
        <v>141</v>
      </c>
      <c r="B7" t="s">
        <v>141</v>
      </c>
      <c r="C7">
        <v>60</v>
      </c>
      <c r="D7">
        <v>12</v>
      </c>
      <c r="E7" t="s">
        <v>173</v>
      </c>
    </row>
    <row r="8" spans="1:5" x14ac:dyDescent="0.35">
      <c r="A8" t="s">
        <v>11</v>
      </c>
      <c r="B8" t="s">
        <v>155</v>
      </c>
      <c r="C8">
        <v>70</v>
      </c>
      <c r="D8">
        <v>14</v>
      </c>
      <c r="E8" t="s">
        <v>173</v>
      </c>
    </row>
    <row r="9" spans="1:5" x14ac:dyDescent="0.35">
      <c r="A9" t="s">
        <v>142</v>
      </c>
      <c r="B9" t="s">
        <v>156</v>
      </c>
      <c r="C9">
        <v>85</v>
      </c>
      <c r="D9">
        <v>12</v>
      </c>
      <c r="E9" t="s">
        <v>173</v>
      </c>
    </row>
    <row r="10" spans="1:5" x14ac:dyDescent="0.35">
      <c r="A10" t="s">
        <v>142</v>
      </c>
      <c r="B10" t="s">
        <v>157</v>
      </c>
      <c r="C10">
        <v>85</v>
      </c>
      <c r="D10">
        <v>12</v>
      </c>
      <c r="E10" t="s">
        <v>173</v>
      </c>
    </row>
    <row r="11" spans="1:5" x14ac:dyDescent="0.35">
      <c r="A11" t="s">
        <v>143</v>
      </c>
      <c r="B11" t="s">
        <v>158</v>
      </c>
      <c r="C11">
        <v>28</v>
      </c>
      <c r="D11">
        <v>1</v>
      </c>
      <c r="E11" t="s">
        <v>174</v>
      </c>
    </row>
    <row r="12" spans="1:5" x14ac:dyDescent="0.35">
      <c r="A12" t="s">
        <v>144</v>
      </c>
      <c r="B12" t="s">
        <v>159</v>
      </c>
      <c r="C12">
        <v>50</v>
      </c>
      <c r="D12">
        <v>10</v>
      </c>
      <c r="E12" t="s">
        <v>173</v>
      </c>
    </row>
    <row r="13" spans="1:5" x14ac:dyDescent="0.35">
      <c r="A13" t="s">
        <v>144</v>
      </c>
      <c r="B13" t="s">
        <v>160</v>
      </c>
      <c r="C13">
        <v>65</v>
      </c>
      <c r="D13">
        <v>10</v>
      </c>
      <c r="E13" t="s">
        <v>173</v>
      </c>
    </row>
    <row r="14" spans="1:5" x14ac:dyDescent="0.35">
      <c r="A14" t="s">
        <v>145</v>
      </c>
      <c r="B14" t="s">
        <v>161</v>
      </c>
      <c r="C14">
        <v>85</v>
      </c>
      <c r="D14">
        <v>12</v>
      </c>
      <c r="E14" t="s">
        <v>173</v>
      </c>
    </row>
    <row r="15" spans="1:5" x14ac:dyDescent="0.35">
      <c r="A15" t="s">
        <v>145</v>
      </c>
      <c r="B15" t="s">
        <v>162</v>
      </c>
      <c r="C15">
        <v>95</v>
      </c>
      <c r="D15">
        <v>12</v>
      </c>
      <c r="E15" t="s">
        <v>173</v>
      </c>
    </row>
    <row r="16" spans="1:5" x14ac:dyDescent="0.35">
      <c r="A16" t="s">
        <v>145</v>
      </c>
      <c r="B16" t="s">
        <v>163</v>
      </c>
      <c r="C16">
        <v>95</v>
      </c>
      <c r="D16">
        <v>12</v>
      </c>
      <c r="E16" t="s">
        <v>173</v>
      </c>
    </row>
    <row r="17" spans="1:5" x14ac:dyDescent="0.35">
      <c r="A17" t="s">
        <v>146</v>
      </c>
      <c r="B17" t="s">
        <v>164</v>
      </c>
      <c r="C17">
        <v>70</v>
      </c>
      <c r="D17" t="s">
        <v>172</v>
      </c>
      <c r="E17" t="s">
        <v>174</v>
      </c>
    </row>
    <row r="18" spans="1:5" x14ac:dyDescent="0.35">
      <c r="A18" t="s">
        <v>147</v>
      </c>
      <c r="B18" t="s">
        <v>165</v>
      </c>
      <c r="C18">
        <v>70</v>
      </c>
      <c r="D18" s="13">
        <v>0.75</v>
      </c>
      <c r="E18" t="s">
        <v>174</v>
      </c>
    </row>
    <row r="19" spans="1:5" x14ac:dyDescent="0.35">
      <c r="A19" t="s">
        <v>147</v>
      </c>
      <c r="B19" t="s">
        <v>166</v>
      </c>
      <c r="C19">
        <v>70</v>
      </c>
      <c r="D19">
        <v>0.75</v>
      </c>
      <c r="E19" t="s">
        <v>174</v>
      </c>
    </row>
    <row r="20" spans="1:5" x14ac:dyDescent="0.35">
      <c r="A20" t="s">
        <v>147</v>
      </c>
      <c r="B20" t="s">
        <v>167</v>
      </c>
      <c r="C20">
        <v>70</v>
      </c>
      <c r="D20">
        <v>0.75</v>
      </c>
      <c r="E20" t="s">
        <v>174</v>
      </c>
    </row>
    <row r="21" spans="1:5" x14ac:dyDescent="0.35">
      <c r="A21" t="s">
        <v>148</v>
      </c>
      <c r="B21" t="s">
        <v>168</v>
      </c>
      <c r="C21">
        <v>105</v>
      </c>
      <c r="D21">
        <v>5</v>
      </c>
      <c r="E21" t="s">
        <v>173</v>
      </c>
    </row>
    <row r="22" spans="1:5" x14ac:dyDescent="0.35">
      <c r="A22" t="s">
        <v>149</v>
      </c>
      <c r="B22" t="s">
        <v>169</v>
      </c>
      <c r="C22">
        <v>100</v>
      </c>
      <c r="D22">
        <v>5</v>
      </c>
      <c r="E22" t="s">
        <v>173</v>
      </c>
    </row>
    <row r="23" spans="1:5" x14ac:dyDescent="0.35">
      <c r="A23" t="s">
        <v>150</v>
      </c>
      <c r="B23" t="s">
        <v>170</v>
      </c>
      <c r="C23">
        <v>110</v>
      </c>
      <c r="D23">
        <v>8</v>
      </c>
      <c r="E23" t="s">
        <v>173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3E059-6099-49AC-8D80-EC96E7084CC4}">
  <dimension ref="A1:I19"/>
  <sheetViews>
    <sheetView tabSelected="1" workbookViewId="0">
      <selection activeCell="E4" sqref="E4"/>
    </sheetView>
  </sheetViews>
  <sheetFormatPr defaultRowHeight="14.5" x14ac:dyDescent="0.35"/>
  <cols>
    <col min="1" max="1" width="13.1796875" customWidth="1"/>
    <col min="2" max="2" width="13.453125" customWidth="1"/>
    <col min="3" max="4" width="13.7265625" customWidth="1"/>
    <col min="5" max="5" width="19.08984375" customWidth="1"/>
    <col min="6" max="6" width="17.36328125" customWidth="1"/>
    <col min="7" max="7" width="14.6328125" style="5" customWidth="1"/>
    <col min="8" max="8" width="14.36328125" style="5" customWidth="1"/>
    <col min="9" max="9" width="13.1796875" customWidth="1"/>
    <col min="10" max="10" width="18.453125" customWidth="1"/>
  </cols>
  <sheetData>
    <row r="1" spans="1:9" x14ac:dyDescent="0.35">
      <c r="A1" t="s">
        <v>232</v>
      </c>
    </row>
    <row r="2" spans="1:9" x14ac:dyDescent="0.35">
      <c r="A2" s="9" t="s">
        <v>218</v>
      </c>
      <c r="B2" s="9" t="s">
        <v>221</v>
      </c>
      <c r="C2" s="9" t="s">
        <v>222</v>
      </c>
      <c r="D2" s="9" t="s">
        <v>180</v>
      </c>
      <c r="E2" s="9" t="s">
        <v>223</v>
      </c>
      <c r="F2" s="39" t="s">
        <v>224</v>
      </c>
      <c r="G2" s="40" t="s">
        <v>225</v>
      </c>
      <c r="H2" s="32"/>
      <c r="I2" s="15"/>
    </row>
    <row r="3" spans="1:9" x14ac:dyDescent="0.35">
      <c r="A3" t="s">
        <v>219</v>
      </c>
      <c r="B3">
        <v>15</v>
      </c>
      <c r="C3">
        <v>60</v>
      </c>
      <c r="D3">
        <v>48</v>
      </c>
      <c r="E3">
        <v>15</v>
      </c>
      <c r="F3" s="22">
        <f>(C3*12)/D3</f>
        <v>15</v>
      </c>
      <c r="G3" s="27">
        <f>F3*B3</f>
        <v>225</v>
      </c>
    </row>
    <row r="4" spans="1:9" x14ac:dyDescent="0.35">
      <c r="A4" t="s">
        <v>220</v>
      </c>
      <c r="B4">
        <v>5</v>
      </c>
      <c r="C4">
        <v>20</v>
      </c>
      <c r="D4">
        <v>48</v>
      </c>
      <c r="E4">
        <v>20</v>
      </c>
      <c r="F4" s="22">
        <f>(C4*12)/D4</f>
        <v>5</v>
      </c>
      <c r="G4" s="27">
        <f>F4*B4</f>
        <v>25</v>
      </c>
      <c r="I4" s="17"/>
    </row>
    <row r="5" spans="1:9" x14ac:dyDescent="0.35">
      <c r="A5" t="s">
        <v>226</v>
      </c>
      <c r="F5" s="22" t="e">
        <f t="shared" ref="F5:F6" si="0">(C5*12)/D5</f>
        <v>#DIV/0!</v>
      </c>
      <c r="G5" s="27" t="e">
        <f t="shared" ref="G5:G6" si="1">F5*B5</f>
        <v>#DIV/0!</v>
      </c>
      <c r="I5" s="17"/>
    </row>
    <row r="6" spans="1:9" x14ac:dyDescent="0.35">
      <c r="A6" t="s">
        <v>227</v>
      </c>
      <c r="F6" s="22" t="e">
        <f t="shared" si="0"/>
        <v>#DIV/0!</v>
      </c>
      <c r="G6" s="27" t="e">
        <f t="shared" si="1"/>
        <v>#DIV/0!</v>
      </c>
      <c r="I6" s="17"/>
    </row>
    <row r="9" spans="1:9" x14ac:dyDescent="0.35">
      <c r="I9" s="17"/>
    </row>
    <row r="19" spans="6:6" x14ac:dyDescent="0.35">
      <c r="F19" s="1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7DD4-D4A4-4E82-9155-C1F86E98B2AE}">
  <dimension ref="A1:N34"/>
  <sheetViews>
    <sheetView workbookViewId="0">
      <selection activeCell="E3" sqref="E3"/>
    </sheetView>
  </sheetViews>
  <sheetFormatPr defaultRowHeight="14.5" x14ac:dyDescent="0.35"/>
  <cols>
    <col min="1" max="1" width="14.7265625" customWidth="1"/>
    <col min="2" max="3" width="12.36328125" customWidth="1"/>
    <col min="4" max="4" width="5.6328125" customWidth="1"/>
    <col min="5" max="5" width="23.1796875" customWidth="1"/>
    <col min="6" max="6" width="22.81640625" customWidth="1"/>
    <col min="7" max="8" width="12.7265625" customWidth="1"/>
    <col min="9" max="9" width="16.1796875" customWidth="1"/>
    <col min="10" max="10" width="12" customWidth="1"/>
    <col min="11" max="11" width="4.6328125" customWidth="1"/>
    <col min="12" max="12" width="17.453125" customWidth="1"/>
    <col min="13" max="13" width="14.7265625" customWidth="1"/>
    <col min="14" max="14" width="13.26953125" customWidth="1"/>
  </cols>
  <sheetData>
    <row r="1" spans="1:14" x14ac:dyDescent="0.35">
      <c r="A1" s="36" t="s">
        <v>216</v>
      </c>
      <c r="B1" s="36"/>
      <c r="C1" s="36"/>
      <c r="D1" s="36"/>
      <c r="E1" s="36"/>
      <c r="F1" s="6"/>
    </row>
    <row r="2" spans="1:14" x14ac:dyDescent="0.35">
      <c r="A2" s="9" t="s">
        <v>175</v>
      </c>
      <c r="B2" s="9" t="s">
        <v>137</v>
      </c>
      <c r="C2" s="9" t="s">
        <v>115</v>
      </c>
      <c r="D2" s="9" t="s">
        <v>0</v>
      </c>
      <c r="E2" s="10" t="s">
        <v>133</v>
      </c>
      <c r="F2" s="10" t="s">
        <v>134</v>
      </c>
      <c r="G2" s="9" t="s">
        <v>195</v>
      </c>
      <c r="H2" s="9" t="s">
        <v>209</v>
      </c>
      <c r="I2" s="9" t="s">
        <v>217</v>
      </c>
      <c r="J2" s="9" t="s">
        <v>112</v>
      </c>
      <c r="K2" s="9" t="s">
        <v>118</v>
      </c>
      <c r="L2" s="10" t="s">
        <v>113</v>
      </c>
      <c r="M2" s="10" t="s">
        <v>208</v>
      </c>
      <c r="N2" s="10" t="s">
        <v>231</v>
      </c>
    </row>
    <row r="3" spans="1:14" x14ac:dyDescent="0.35">
      <c r="A3" s="22" t="s">
        <v>182</v>
      </c>
      <c r="B3" s="22" t="s">
        <v>151</v>
      </c>
      <c r="C3" s="23">
        <v>44501</v>
      </c>
      <c r="D3" s="22">
        <v>90</v>
      </c>
      <c r="E3" s="18">
        <f t="shared" ref="E3:E19" si="0">C3-D3</f>
        <v>44411</v>
      </c>
      <c r="F3" s="18">
        <f>E3-30</f>
        <v>44381</v>
      </c>
      <c r="G3" s="25">
        <v>90</v>
      </c>
      <c r="H3" s="22">
        <v>18</v>
      </c>
      <c r="I3" s="26">
        <v>3</v>
      </c>
      <c r="J3" s="27">
        <v>1</v>
      </c>
      <c r="K3" s="28">
        <v>1.2</v>
      </c>
      <c r="L3" s="21">
        <f>((G3/I3)/J3)*K3</f>
        <v>36</v>
      </c>
      <c r="M3" s="17">
        <f>((L3*12)/H3)*J3</f>
        <v>24</v>
      </c>
      <c r="N3" s="17">
        <f>SUM(L3:L33)</f>
        <v>233.59999999999997</v>
      </c>
    </row>
    <row r="4" spans="1:14" x14ac:dyDescent="0.35">
      <c r="A4" s="22" t="s">
        <v>183</v>
      </c>
      <c r="B4" s="22" t="s">
        <v>152</v>
      </c>
      <c r="C4" s="24">
        <v>44428</v>
      </c>
      <c r="D4" s="22">
        <v>70</v>
      </c>
      <c r="E4" s="18">
        <f t="shared" si="0"/>
        <v>44358</v>
      </c>
      <c r="F4" s="18">
        <f t="shared" ref="F4:F19" si="1">E4-30</f>
        <v>44328</v>
      </c>
      <c r="G4" s="25">
        <v>25</v>
      </c>
      <c r="H4" s="22">
        <v>14</v>
      </c>
      <c r="I4" s="26">
        <v>3</v>
      </c>
      <c r="J4" s="27">
        <v>1</v>
      </c>
      <c r="K4" s="28">
        <v>1.2</v>
      </c>
      <c r="L4" s="21">
        <f t="shared" ref="L4:L19" si="2">((G4/I4)/J4)*K4</f>
        <v>10</v>
      </c>
      <c r="M4" s="17">
        <f t="shared" ref="M4:M19" si="3">((L4*12)/H4)*J4</f>
        <v>8.5714285714285712</v>
      </c>
    </row>
    <row r="5" spans="1:14" x14ac:dyDescent="0.35">
      <c r="A5" s="22" t="s">
        <v>184</v>
      </c>
      <c r="B5" s="22" t="s">
        <v>106</v>
      </c>
      <c r="C5" s="24">
        <v>44501</v>
      </c>
      <c r="D5" s="22">
        <v>110</v>
      </c>
      <c r="E5" s="18">
        <f t="shared" si="0"/>
        <v>44391</v>
      </c>
      <c r="F5" s="18">
        <f t="shared" si="1"/>
        <v>44361</v>
      </c>
      <c r="G5" s="22">
        <v>20</v>
      </c>
      <c r="H5" s="22">
        <v>7</v>
      </c>
      <c r="I5" s="29">
        <v>1</v>
      </c>
      <c r="J5" s="27">
        <v>2</v>
      </c>
      <c r="K5" s="28">
        <v>1.2</v>
      </c>
      <c r="L5" s="21">
        <f t="shared" si="2"/>
        <v>12</v>
      </c>
      <c r="M5" s="17">
        <f t="shared" si="3"/>
        <v>41.142857142857146</v>
      </c>
    </row>
    <row r="6" spans="1:14" x14ac:dyDescent="0.35">
      <c r="A6" s="22" t="s">
        <v>185</v>
      </c>
      <c r="B6" s="22" t="s">
        <v>153</v>
      </c>
      <c r="C6" s="24">
        <v>44484</v>
      </c>
      <c r="D6" s="22">
        <v>70</v>
      </c>
      <c r="E6" s="18">
        <f t="shared" si="0"/>
        <v>44414</v>
      </c>
      <c r="F6" s="18">
        <f t="shared" si="1"/>
        <v>44384</v>
      </c>
      <c r="G6" s="22">
        <v>20</v>
      </c>
      <c r="H6" s="22">
        <v>7</v>
      </c>
      <c r="I6" s="29">
        <v>1</v>
      </c>
      <c r="J6" s="27">
        <v>2</v>
      </c>
      <c r="K6" s="28">
        <v>1.2</v>
      </c>
      <c r="L6" s="21">
        <f t="shared" si="2"/>
        <v>12</v>
      </c>
      <c r="M6" s="17">
        <f t="shared" si="3"/>
        <v>41.142857142857146</v>
      </c>
    </row>
    <row r="7" spans="1:14" x14ac:dyDescent="0.35">
      <c r="A7" s="22" t="s">
        <v>186</v>
      </c>
      <c r="B7" s="22" t="s">
        <v>154</v>
      </c>
      <c r="C7" s="24">
        <v>44397</v>
      </c>
      <c r="D7" s="22">
        <v>45</v>
      </c>
      <c r="E7" s="18">
        <f t="shared" si="0"/>
        <v>44352</v>
      </c>
      <c r="F7" s="18">
        <f t="shared" si="1"/>
        <v>44322</v>
      </c>
      <c r="G7" s="22">
        <v>5</v>
      </c>
      <c r="H7" s="22">
        <v>9</v>
      </c>
      <c r="I7" s="29">
        <v>0.1</v>
      </c>
      <c r="J7" s="27">
        <v>2</v>
      </c>
      <c r="K7" s="28">
        <v>1.2</v>
      </c>
      <c r="L7" s="21">
        <f t="shared" si="2"/>
        <v>30</v>
      </c>
      <c r="M7" s="17">
        <f t="shared" si="3"/>
        <v>80</v>
      </c>
    </row>
    <row r="8" spans="1:14" x14ac:dyDescent="0.35">
      <c r="A8" s="22" t="s">
        <v>187</v>
      </c>
      <c r="B8" s="22" t="s">
        <v>141</v>
      </c>
      <c r="C8" s="24">
        <v>44372</v>
      </c>
      <c r="D8" s="22">
        <v>60</v>
      </c>
      <c r="E8" s="18">
        <f t="shared" si="0"/>
        <v>44312</v>
      </c>
      <c r="F8" s="18">
        <f t="shared" si="1"/>
        <v>44282</v>
      </c>
      <c r="G8" s="22">
        <v>10</v>
      </c>
      <c r="H8" s="22">
        <v>12</v>
      </c>
      <c r="I8" s="29">
        <v>0.25</v>
      </c>
      <c r="J8" s="27">
        <v>2</v>
      </c>
      <c r="K8" s="28">
        <v>1.2</v>
      </c>
      <c r="L8" s="21">
        <f t="shared" si="2"/>
        <v>24</v>
      </c>
      <c r="M8" s="17">
        <f t="shared" si="3"/>
        <v>48</v>
      </c>
    </row>
    <row r="9" spans="1:14" x14ac:dyDescent="0.35">
      <c r="A9" s="22" t="s">
        <v>188</v>
      </c>
      <c r="B9" s="22" t="s">
        <v>155</v>
      </c>
      <c r="C9" s="24">
        <v>44470</v>
      </c>
      <c r="D9" s="22">
        <v>70</v>
      </c>
      <c r="E9" s="18">
        <f t="shared" si="0"/>
        <v>44400</v>
      </c>
      <c r="F9" s="18">
        <f t="shared" si="1"/>
        <v>44370</v>
      </c>
      <c r="G9" s="22">
        <v>20</v>
      </c>
      <c r="H9" s="22">
        <v>14</v>
      </c>
      <c r="I9" s="29">
        <v>0.75</v>
      </c>
      <c r="J9" s="27">
        <v>2</v>
      </c>
      <c r="K9" s="28">
        <v>1.2</v>
      </c>
      <c r="L9" s="21">
        <f t="shared" si="2"/>
        <v>16</v>
      </c>
      <c r="M9" s="17">
        <f t="shared" si="3"/>
        <v>27.428571428571427</v>
      </c>
    </row>
    <row r="10" spans="1:14" x14ac:dyDescent="0.35">
      <c r="A10" s="22" t="s">
        <v>189</v>
      </c>
      <c r="B10" s="22" t="s">
        <v>156</v>
      </c>
      <c r="C10" s="24">
        <v>44484</v>
      </c>
      <c r="D10" s="22">
        <v>85</v>
      </c>
      <c r="E10" s="18">
        <f t="shared" si="0"/>
        <v>44399</v>
      </c>
      <c r="F10" s="18">
        <f t="shared" si="1"/>
        <v>44369</v>
      </c>
      <c r="G10" s="22">
        <v>2</v>
      </c>
      <c r="H10" s="22">
        <v>12</v>
      </c>
      <c r="I10" s="29">
        <v>0.1</v>
      </c>
      <c r="J10" s="27">
        <v>2</v>
      </c>
      <c r="K10" s="28">
        <v>1.2</v>
      </c>
      <c r="L10" s="21">
        <f t="shared" si="2"/>
        <v>12</v>
      </c>
      <c r="M10" s="17">
        <f t="shared" si="3"/>
        <v>24</v>
      </c>
    </row>
    <row r="11" spans="1:14" x14ac:dyDescent="0.35">
      <c r="A11" s="22" t="s">
        <v>189</v>
      </c>
      <c r="B11" s="22" t="s">
        <v>157</v>
      </c>
      <c r="C11" s="24">
        <v>44484</v>
      </c>
      <c r="D11" s="22">
        <v>85</v>
      </c>
      <c r="E11" s="18">
        <f t="shared" si="0"/>
        <v>44399</v>
      </c>
      <c r="F11" s="18">
        <f t="shared" si="1"/>
        <v>44369</v>
      </c>
      <c r="G11" s="22">
        <v>2</v>
      </c>
      <c r="H11" s="22">
        <v>12</v>
      </c>
      <c r="I11" s="29">
        <v>0.1</v>
      </c>
      <c r="J11" s="27">
        <v>2</v>
      </c>
      <c r="K11" s="28">
        <v>1.2</v>
      </c>
      <c r="L11" s="21">
        <f t="shared" si="2"/>
        <v>12</v>
      </c>
      <c r="M11" s="17">
        <f t="shared" si="3"/>
        <v>24</v>
      </c>
    </row>
    <row r="12" spans="1:14" x14ac:dyDescent="0.35">
      <c r="A12" s="22" t="s">
        <v>190</v>
      </c>
      <c r="B12" s="22" t="s">
        <v>159</v>
      </c>
      <c r="C12" s="24">
        <v>44473</v>
      </c>
      <c r="D12" s="22">
        <v>50</v>
      </c>
      <c r="E12" s="18">
        <f t="shared" si="0"/>
        <v>44423</v>
      </c>
      <c r="F12" s="18">
        <f t="shared" si="1"/>
        <v>44393</v>
      </c>
      <c r="G12" s="22">
        <v>20</v>
      </c>
      <c r="H12" s="22">
        <v>10</v>
      </c>
      <c r="I12" s="29">
        <v>1</v>
      </c>
      <c r="J12" s="27">
        <v>3</v>
      </c>
      <c r="K12" s="28">
        <v>1.2</v>
      </c>
      <c r="L12" s="21">
        <f t="shared" si="2"/>
        <v>8</v>
      </c>
      <c r="M12" s="17">
        <f t="shared" si="3"/>
        <v>28.799999999999997</v>
      </c>
    </row>
    <row r="13" spans="1:14" x14ac:dyDescent="0.35">
      <c r="A13" s="22" t="s">
        <v>190</v>
      </c>
      <c r="B13" s="22" t="s">
        <v>160</v>
      </c>
      <c r="C13" s="24">
        <v>44473</v>
      </c>
      <c r="D13" s="22">
        <v>65</v>
      </c>
      <c r="E13" s="18">
        <f t="shared" si="0"/>
        <v>44408</v>
      </c>
      <c r="F13" s="18">
        <f t="shared" si="1"/>
        <v>44378</v>
      </c>
      <c r="G13" s="22">
        <v>20</v>
      </c>
      <c r="H13" s="22">
        <v>10</v>
      </c>
      <c r="I13" s="29">
        <v>1</v>
      </c>
      <c r="J13" s="27">
        <v>3</v>
      </c>
      <c r="K13" s="28">
        <v>1.2</v>
      </c>
      <c r="L13" s="21">
        <f t="shared" si="2"/>
        <v>8</v>
      </c>
      <c r="M13" s="17">
        <f t="shared" si="3"/>
        <v>28.799999999999997</v>
      </c>
    </row>
    <row r="14" spans="1:14" x14ac:dyDescent="0.35">
      <c r="A14" s="22" t="s">
        <v>191</v>
      </c>
      <c r="B14" s="22" t="s">
        <v>161</v>
      </c>
      <c r="C14" s="24">
        <v>44433</v>
      </c>
      <c r="D14" s="22">
        <v>85</v>
      </c>
      <c r="E14" s="18">
        <f t="shared" si="0"/>
        <v>44348</v>
      </c>
      <c r="F14" s="18">
        <f t="shared" si="1"/>
        <v>44318</v>
      </c>
      <c r="G14" s="22">
        <v>15</v>
      </c>
      <c r="H14" s="22">
        <v>12</v>
      </c>
      <c r="I14" s="29">
        <v>1.25</v>
      </c>
      <c r="J14" s="27">
        <v>2</v>
      </c>
      <c r="K14" s="28">
        <v>1.2</v>
      </c>
      <c r="L14" s="21">
        <f t="shared" si="2"/>
        <v>7.1999999999999993</v>
      </c>
      <c r="M14" s="17">
        <f t="shared" si="3"/>
        <v>14.399999999999999</v>
      </c>
    </row>
    <row r="15" spans="1:14" x14ac:dyDescent="0.35">
      <c r="A15" s="22" t="s">
        <v>191</v>
      </c>
      <c r="B15" s="22" t="s">
        <v>162</v>
      </c>
      <c r="C15" s="24">
        <v>44433</v>
      </c>
      <c r="D15" s="22">
        <v>95</v>
      </c>
      <c r="E15" s="18">
        <f t="shared" si="0"/>
        <v>44338</v>
      </c>
      <c r="F15" s="18">
        <f t="shared" si="1"/>
        <v>44308</v>
      </c>
      <c r="G15" s="22">
        <v>15</v>
      </c>
      <c r="H15" s="22">
        <v>12</v>
      </c>
      <c r="I15" s="29">
        <v>1.25</v>
      </c>
      <c r="J15" s="27">
        <v>2</v>
      </c>
      <c r="K15" s="28">
        <v>1.2</v>
      </c>
      <c r="L15" s="21">
        <f t="shared" si="2"/>
        <v>7.1999999999999993</v>
      </c>
      <c r="M15" s="17">
        <f t="shared" si="3"/>
        <v>14.399999999999999</v>
      </c>
    </row>
    <row r="16" spans="1:14" x14ac:dyDescent="0.35">
      <c r="A16" s="22" t="s">
        <v>191</v>
      </c>
      <c r="B16" s="22" t="s">
        <v>163</v>
      </c>
      <c r="C16" s="24">
        <v>44433</v>
      </c>
      <c r="D16" s="22">
        <v>95</v>
      </c>
      <c r="E16" s="18">
        <f t="shared" si="0"/>
        <v>44338</v>
      </c>
      <c r="F16" s="18">
        <f t="shared" si="1"/>
        <v>44308</v>
      </c>
      <c r="G16" s="22">
        <v>15</v>
      </c>
      <c r="H16" s="22">
        <v>12</v>
      </c>
      <c r="I16" s="29">
        <v>1.25</v>
      </c>
      <c r="J16" s="27">
        <v>2</v>
      </c>
      <c r="K16" s="28">
        <v>1.2</v>
      </c>
      <c r="L16" s="21">
        <f t="shared" si="2"/>
        <v>7.1999999999999993</v>
      </c>
      <c r="M16" s="17">
        <f t="shared" si="3"/>
        <v>14.399999999999999</v>
      </c>
    </row>
    <row r="17" spans="1:13" x14ac:dyDescent="0.35">
      <c r="A17" s="22" t="s">
        <v>192</v>
      </c>
      <c r="B17" s="22" t="s">
        <v>168</v>
      </c>
      <c r="C17" s="24">
        <v>44469</v>
      </c>
      <c r="D17" s="22">
        <v>105</v>
      </c>
      <c r="E17" s="18">
        <f t="shared" si="0"/>
        <v>44364</v>
      </c>
      <c r="F17" s="18">
        <f t="shared" si="1"/>
        <v>44334</v>
      </c>
      <c r="G17" s="22">
        <v>20</v>
      </c>
      <c r="H17" s="22">
        <v>5</v>
      </c>
      <c r="I17" s="29">
        <v>1</v>
      </c>
      <c r="J17" s="27">
        <v>3</v>
      </c>
      <c r="K17" s="28">
        <v>1.2</v>
      </c>
      <c r="L17" s="21">
        <f t="shared" si="2"/>
        <v>8</v>
      </c>
      <c r="M17" s="17">
        <f t="shared" si="3"/>
        <v>57.599999999999994</v>
      </c>
    </row>
    <row r="18" spans="1:13" x14ac:dyDescent="0.35">
      <c r="A18" s="22" t="s">
        <v>193</v>
      </c>
      <c r="B18" s="22" t="s">
        <v>169</v>
      </c>
      <c r="C18" s="24">
        <v>44469</v>
      </c>
      <c r="D18" s="22">
        <v>100</v>
      </c>
      <c r="E18" s="18">
        <f t="shared" si="0"/>
        <v>44369</v>
      </c>
      <c r="F18" s="18">
        <f t="shared" si="1"/>
        <v>44339</v>
      </c>
      <c r="G18" s="22">
        <v>20</v>
      </c>
      <c r="H18" s="22">
        <v>5</v>
      </c>
      <c r="I18" s="29">
        <v>1</v>
      </c>
      <c r="J18" s="27">
        <v>3</v>
      </c>
      <c r="K18" s="28">
        <v>1.2</v>
      </c>
      <c r="L18" s="21">
        <f t="shared" si="2"/>
        <v>8</v>
      </c>
      <c r="M18" s="17">
        <f t="shared" si="3"/>
        <v>57.599999999999994</v>
      </c>
    </row>
    <row r="19" spans="1:13" x14ac:dyDescent="0.35">
      <c r="A19" s="22" t="s">
        <v>194</v>
      </c>
      <c r="B19" s="22" t="s">
        <v>170</v>
      </c>
      <c r="C19" s="24">
        <v>44469</v>
      </c>
      <c r="D19" s="22">
        <v>110</v>
      </c>
      <c r="E19" s="18">
        <f t="shared" si="0"/>
        <v>44359</v>
      </c>
      <c r="F19" s="18">
        <f t="shared" si="1"/>
        <v>44329</v>
      </c>
      <c r="G19" s="22">
        <v>40</v>
      </c>
      <c r="H19" s="22">
        <v>8</v>
      </c>
      <c r="I19" s="29">
        <v>1</v>
      </c>
      <c r="J19" s="27">
        <v>3</v>
      </c>
      <c r="K19" s="28">
        <v>1.2</v>
      </c>
      <c r="L19" s="21">
        <f t="shared" si="2"/>
        <v>16</v>
      </c>
      <c r="M19" s="17">
        <f t="shared" si="3"/>
        <v>72</v>
      </c>
    </row>
    <row r="20" spans="1:13" x14ac:dyDescent="0.35">
      <c r="L20" s="21"/>
    </row>
    <row r="21" spans="1:13" x14ac:dyDescent="0.35">
      <c r="A21" s="3"/>
      <c r="B21" s="4" t="s">
        <v>114</v>
      </c>
      <c r="C21" s="4"/>
      <c r="D21" s="3"/>
      <c r="E21" s="3"/>
      <c r="L21" s="21"/>
    </row>
    <row r="22" spans="1:13" x14ac:dyDescent="0.35">
      <c r="A22" s="4" t="s">
        <v>176</v>
      </c>
      <c r="B22" s="14" t="s">
        <v>178</v>
      </c>
      <c r="C22" s="14"/>
      <c r="D22" s="3"/>
      <c r="E22" s="3"/>
    </row>
    <row r="23" spans="1:13" x14ac:dyDescent="0.35">
      <c r="A23" s="4" t="s">
        <v>115</v>
      </c>
      <c r="B23" s="3" t="s">
        <v>120</v>
      </c>
      <c r="C23" s="3"/>
      <c r="D23" s="3"/>
      <c r="E23" s="3"/>
    </row>
    <row r="24" spans="1:13" x14ac:dyDescent="0.35">
      <c r="A24" s="4" t="s">
        <v>110</v>
      </c>
      <c r="B24" s="3" t="s">
        <v>121</v>
      </c>
      <c r="C24" s="3"/>
      <c r="D24" s="3"/>
      <c r="E24" s="3"/>
    </row>
    <row r="25" spans="1:13" x14ac:dyDescent="0.35">
      <c r="A25" s="4" t="s">
        <v>116</v>
      </c>
      <c r="B25" s="3" t="s">
        <v>177</v>
      </c>
      <c r="C25" s="3"/>
      <c r="D25" s="3"/>
      <c r="E25" s="3"/>
    </row>
    <row r="26" spans="1:13" x14ac:dyDescent="0.35">
      <c r="A26" s="4" t="s">
        <v>135</v>
      </c>
      <c r="B26" s="3" t="s">
        <v>123</v>
      </c>
      <c r="C26" s="3"/>
      <c r="D26" s="3"/>
      <c r="E26" s="3"/>
    </row>
    <row r="27" spans="1:13" x14ac:dyDescent="0.35">
      <c r="A27" s="4" t="s">
        <v>0</v>
      </c>
      <c r="B27" s="3" t="s">
        <v>122</v>
      </c>
      <c r="C27" s="3"/>
      <c r="D27" s="3"/>
      <c r="E27" s="3"/>
    </row>
    <row r="28" spans="1:13" x14ac:dyDescent="0.35">
      <c r="A28" s="4" t="s">
        <v>112</v>
      </c>
      <c r="B28" s="3" t="s">
        <v>124</v>
      </c>
      <c r="C28" s="3"/>
      <c r="D28" s="3"/>
      <c r="E28" s="3"/>
    </row>
    <row r="29" spans="1:13" x14ac:dyDescent="0.35">
      <c r="A29" s="4" t="s">
        <v>117</v>
      </c>
      <c r="B29" s="3" t="s">
        <v>125</v>
      </c>
      <c r="C29" s="3"/>
      <c r="D29" s="3"/>
      <c r="E29" s="3"/>
    </row>
    <row r="30" spans="1:13" x14ac:dyDescent="0.35">
      <c r="A30" s="4" t="s">
        <v>119</v>
      </c>
      <c r="B30" s="3" t="s">
        <v>126</v>
      </c>
      <c r="C30" s="3"/>
      <c r="D30" s="3"/>
      <c r="E30" s="3"/>
    </row>
    <row r="31" spans="1:13" x14ac:dyDescent="0.35">
      <c r="A31" s="19"/>
      <c r="B31" s="20"/>
      <c r="C31" s="20"/>
      <c r="D31" s="20"/>
      <c r="E31" s="20"/>
    </row>
    <row r="32" spans="1:13" x14ac:dyDescent="0.35">
      <c r="A32" s="19"/>
      <c r="B32" s="20"/>
      <c r="C32" s="20"/>
      <c r="D32" s="20"/>
      <c r="E32" s="20"/>
    </row>
    <row r="33" spans="1:5" x14ac:dyDescent="0.35">
      <c r="A33" s="19"/>
      <c r="B33" s="20"/>
      <c r="C33" s="20"/>
      <c r="D33" s="20"/>
      <c r="E33" s="20"/>
    </row>
    <row r="34" spans="1:5" x14ac:dyDescent="0.35">
      <c r="A34" s="19"/>
      <c r="B34" s="20"/>
      <c r="C34" s="20"/>
      <c r="D34" s="20"/>
      <c r="E34" s="20"/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E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A9D9-2C91-4B52-AB1D-424C091CA492}">
  <dimension ref="A1:M7"/>
  <sheetViews>
    <sheetView workbookViewId="0">
      <selection activeCell="E2" activeCellId="2" sqref="K1:K1048576 L1:L1048576 E1:E1048576"/>
    </sheetView>
  </sheetViews>
  <sheetFormatPr defaultRowHeight="14.5" x14ac:dyDescent="0.35"/>
  <cols>
    <col min="1" max="1" width="12.54296875" customWidth="1"/>
    <col min="2" max="2" width="10.90625" customWidth="1"/>
    <col min="3" max="3" width="4.36328125" customWidth="1"/>
    <col min="4" max="4" width="11.453125" customWidth="1"/>
    <col min="5" max="5" width="13" customWidth="1"/>
    <col min="6" max="6" width="12.90625" customWidth="1"/>
    <col min="7" max="7" width="11.6328125" customWidth="1"/>
    <col min="8" max="8" width="12.1796875" customWidth="1"/>
    <col min="9" max="9" width="3.90625" customWidth="1"/>
    <col min="10" max="10" width="19" customWidth="1"/>
    <col min="11" max="12" width="17" customWidth="1"/>
    <col min="13" max="13" width="20.08984375" customWidth="1"/>
    <col min="15" max="15" width="24.90625" customWidth="1"/>
  </cols>
  <sheetData>
    <row r="1" spans="1:13" x14ac:dyDescent="0.35">
      <c r="A1" s="36" t="s">
        <v>229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x14ac:dyDescent="0.35">
      <c r="A2" s="9" t="s">
        <v>203</v>
      </c>
      <c r="B2" s="9" t="s">
        <v>128</v>
      </c>
      <c r="C2" s="9" t="s">
        <v>0</v>
      </c>
      <c r="D2" s="9" t="s">
        <v>115</v>
      </c>
      <c r="E2" s="10" t="s">
        <v>181</v>
      </c>
      <c r="F2" s="9" t="s">
        <v>111</v>
      </c>
      <c r="G2" s="9" t="s">
        <v>202</v>
      </c>
      <c r="H2" s="9" t="s">
        <v>9</v>
      </c>
      <c r="I2" s="9" t="s">
        <v>118</v>
      </c>
      <c r="J2" s="9" t="s">
        <v>136</v>
      </c>
      <c r="K2" s="10" t="s">
        <v>207</v>
      </c>
      <c r="L2" s="10" t="s">
        <v>179</v>
      </c>
      <c r="M2" s="35" t="s">
        <v>228</v>
      </c>
    </row>
    <row r="3" spans="1:13" x14ac:dyDescent="0.35">
      <c r="A3" t="s">
        <v>204</v>
      </c>
      <c r="B3" t="s">
        <v>158</v>
      </c>
      <c r="C3">
        <v>28</v>
      </c>
      <c r="D3" s="24">
        <v>44469</v>
      </c>
      <c r="E3" s="11">
        <f>D3-C3</f>
        <v>44441</v>
      </c>
      <c r="F3" s="22">
        <v>20</v>
      </c>
      <c r="G3" s="22">
        <v>0.3</v>
      </c>
      <c r="H3" s="22">
        <v>3</v>
      </c>
      <c r="I3" s="22">
        <v>1.3</v>
      </c>
      <c r="J3" s="22">
        <v>1</v>
      </c>
      <c r="K3" s="17">
        <f>((F3/G3)/H3)*I3</f>
        <v>28.888888888888893</v>
      </c>
      <c r="L3" s="17">
        <f>(K3*12)/J3</f>
        <v>346.66666666666674</v>
      </c>
    </row>
    <row r="4" spans="1:13" x14ac:dyDescent="0.35">
      <c r="A4" t="s">
        <v>205</v>
      </c>
      <c r="B4" t="s">
        <v>164</v>
      </c>
      <c r="C4">
        <v>70</v>
      </c>
      <c r="D4" s="24">
        <v>44392</v>
      </c>
      <c r="E4" s="11">
        <f t="shared" ref="E4:E7" si="0">D4-C4</f>
        <v>44322</v>
      </c>
      <c r="F4" s="22">
        <v>5</v>
      </c>
      <c r="G4" s="22">
        <v>0.4</v>
      </c>
      <c r="H4" s="22">
        <v>1</v>
      </c>
      <c r="I4" s="22">
        <v>1.3</v>
      </c>
      <c r="J4" s="22">
        <v>0.15</v>
      </c>
      <c r="K4" s="17">
        <f>((F4/G4)/H4)*I4</f>
        <v>16.25</v>
      </c>
      <c r="L4" s="17">
        <f t="shared" ref="L4:L7" si="1">(K4*12)/J4</f>
        <v>1300</v>
      </c>
    </row>
    <row r="5" spans="1:13" x14ac:dyDescent="0.35">
      <c r="A5" t="s">
        <v>206</v>
      </c>
      <c r="B5" t="s">
        <v>165</v>
      </c>
      <c r="C5">
        <v>70</v>
      </c>
      <c r="D5" s="24">
        <v>44476</v>
      </c>
      <c r="E5" s="11">
        <f t="shared" si="0"/>
        <v>44406</v>
      </c>
      <c r="F5" s="30">
        <v>15</v>
      </c>
      <c r="G5" s="31">
        <v>0.4</v>
      </c>
      <c r="H5" s="22">
        <v>3</v>
      </c>
      <c r="I5" s="22">
        <v>1.3</v>
      </c>
      <c r="J5" s="29">
        <v>0.75</v>
      </c>
      <c r="K5" s="17">
        <f>((F5/G5)/H5)*I5</f>
        <v>16.25</v>
      </c>
      <c r="L5" s="17">
        <f t="shared" si="1"/>
        <v>260</v>
      </c>
    </row>
    <row r="6" spans="1:13" x14ac:dyDescent="0.35">
      <c r="A6" t="s">
        <v>147</v>
      </c>
      <c r="B6" t="s">
        <v>166</v>
      </c>
      <c r="C6">
        <v>70</v>
      </c>
      <c r="D6" s="24">
        <v>44483</v>
      </c>
      <c r="E6" s="11">
        <f t="shared" si="0"/>
        <v>44413</v>
      </c>
      <c r="F6" s="22">
        <v>15</v>
      </c>
      <c r="G6" s="22">
        <v>0.4</v>
      </c>
      <c r="H6" s="22">
        <v>3</v>
      </c>
      <c r="I6" s="22">
        <v>1.3</v>
      </c>
      <c r="J6" s="22">
        <v>0.75</v>
      </c>
      <c r="K6" s="17">
        <f>((F6/G6)/H6)*I6</f>
        <v>16.25</v>
      </c>
      <c r="L6" s="17">
        <f t="shared" si="1"/>
        <v>260</v>
      </c>
    </row>
    <row r="7" spans="1:13" x14ac:dyDescent="0.35">
      <c r="A7" t="s">
        <v>147</v>
      </c>
      <c r="B7" t="s">
        <v>167</v>
      </c>
      <c r="C7">
        <v>70</v>
      </c>
      <c r="D7" s="24">
        <v>44490</v>
      </c>
      <c r="E7" s="11">
        <f t="shared" si="0"/>
        <v>44420</v>
      </c>
      <c r="F7" s="22">
        <v>15</v>
      </c>
      <c r="G7" s="22">
        <v>0.4</v>
      </c>
      <c r="H7" s="22">
        <v>3</v>
      </c>
      <c r="I7" s="22">
        <v>1.3</v>
      </c>
      <c r="J7" s="22">
        <v>0.75</v>
      </c>
      <c r="K7" s="17">
        <f>((F7/G7)/H7)*I7</f>
        <v>16.25</v>
      </c>
      <c r="L7" s="17">
        <f t="shared" si="1"/>
        <v>260</v>
      </c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K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64BF-62E9-481D-A7A7-AF495D1F0C85}">
  <dimension ref="A1:H29"/>
  <sheetViews>
    <sheetView workbookViewId="0">
      <selection activeCell="A3" sqref="A3"/>
    </sheetView>
  </sheetViews>
  <sheetFormatPr defaultRowHeight="14.5" x14ac:dyDescent="0.35"/>
  <cols>
    <col min="1" max="2" width="12.08984375" customWidth="1"/>
    <col min="3" max="3" width="14.36328125" customWidth="1"/>
    <col min="4" max="4" width="17.26953125" customWidth="1"/>
    <col min="5" max="5" width="15.36328125" customWidth="1"/>
    <col min="6" max="6" width="4.36328125" customWidth="1"/>
    <col min="7" max="7" width="12.81640625" customWidth="1"/>
    <col min="8" max="8" width="14.08984375" customWidth="1"/>
  </cols>
  <sheetData>
    <row r="1" spans="1:8" x14ac:dyDescent="0.35">
      <c r="A1" s="2"/>
      <c r="B1" s="2" t="s">
        <v>129</v>
      </c>
      <c r="C1" s="2"/>
      <c r="D1" s="2"/>
      <c r="E1" s="7"/>
      <c r="F1" s="7"/>
      <c r="G1" s="7"/>
      <c r="H1" s="8"/>
    </row>
    <row r="2" spans="1:8" x14ac:dyDescent="0.35">
      <c r="A2" s="9" t="s">
        <v>127</v>
      </c>
      <c r="B2" s="9" t="s">
        <v>128</v>
      </c>
      <c r="C2" s="9" t="s">
        <v>210</v>
      </c>
      <c r="D2" s="10" t="s">
        <v>130</v>
      </c>
      <c r="E2" s="10" t="s">
        <v>131</v>
      </c>
      <c r="F2" s="9" t="s">
        <v>118</v>
      </c>
      <c r="G2" s="9" t="s">
        <v>230</v>
      </c>
      <c r="H2" s="10" t="s">
        <v>132</v>
      </c>
    </row>
    <row r="3" spans="1:8" x14ac:dyDescent="0.35">
      <c r="A3" s="22" t="s">
        <v>139</v>
      </c>
      <c r="B3" s="22" t="s">
        <v>151</v>
      </c>
      <c r="C3" s="22">
        <v>72</v>
      </c>
      <c r="D3" s="17">
        <f>Transplants!M3</f>
        <v>24</v>
      </c>
      <c r="E3" s="16">
        <f>D3/C3</f>
        <v>0.33333333333333331</v>
      </c>
      <c r="F3" s="22">
        <v>1.2</v>
      </c>
      <c r="G3" s="22">
        <v>1</v>
      </c>
      <c r="H3" s="17">
        <f>(D3*F3)*G3</f>
        <v>28.799999999999997</v>
      </c>
    </row>
    <row r="4" spans="1:8" x14ac:dyDescent="0.35">
      <c r="A4" s="22" t="s">
        <v>43</v>
      </c>
      <c r="B4" s="22" t="s">
        <v>152</v>
      </c>
      <c r="C4" s="22">
        <v>72</v>
      </c>
      <c r="D4" s="17">
        <f>Transplants!M4</f>
        <v>8.5714285714285712</v>
      </c>
      <c r="E4" s="16">
        <f t="shared" ref="E4:E29" si="0">D4/C4</f>
        <v>0.11904761904761904</v>
      </c>
      <c r="F4" s="22">
        <v>1.2</v>
      </c>
      <c r="G4" s="22">
        <v>1</v>
      </c>
      <c r="H4" s="17">
        <f t="shared" ref="H4:H29" si="1">(D4*F4)*G4</f>
        <v>10.285714285714285</v>
      </c>
    </row>
    <row r="5" spans="1:8" x14ac:dyDescent="0.35">
      <c r="A5" s="22" t="s">
        <v>106</v>
      </c>
      <c r="B5" s="22" t="s">
        <v>106</v>
      </c>
      <c r="C5" s="22">
        <v>72</v>
      </c>
      <c r="D5" s="17">
        <f>Transplants!M5</f>
        <v>41.142857142857146</v>
      </c>
      <c r="E5" s="16">
        <f t="shared" si="0"/>
        <v>0.57142857142857151</v>
      </c>
      <c r="F5" s="22">
        <v>1.2</v>
      </c>
      <c r="G5" s="22">
        <v>1</v>
      </c>
      <c r="H5" s="17">
        <f t="shared" si="1"/>
        <v>49.371428571428574</v>
      </c>
    </row>
    <row r="6" spans="1:8" x14ac:dyDescent="0.35">
      <c r="A6" s="22" t="s">
        <v>140</v>
      </c>
      <c r="B6" s="22" t="s">
        <v>153</v>
      </c>
      <c r="C6" s="22">
        <v>72</v>
      </c>
      <c r="D6" s="17">
        <f>Transplants!M6</f>
        <v>41.142857142857146</v>
      </c>
      <c r="E6" s="16">
        <f t="shared" si="0"/>
        <v>0.57142857142857151</v>
      </c>
      <c r="F6" s="22">
        <v>1.2</v>
      </c>
      <c r="G6" s="22">
        <v>1</v>
      </c>
      <c r="H6" s="17">
        <f t="shared" si="1"/>
        <v>49.371428571428574</v>
      </c>
    </row>
    <row r="7" spans="1:8" x14ac:dyDescent="0.35">
      <c r="A7" s="22" t="s">
        <v>20</v>
      </c>
      <c r="B7" s="22" t="s">
        <v>154</v>
      </c>
      <c r="C7" s="22">
        <v>72</v>
      </c>
      <c r="D7" s="17">
        <f>Transplants!M7</f>
        <v>80</v>
      </c>
      <c r="E7" s="16">
        <f t="shared" si="0"/>
        <v>1.1111111111111112</v>
      </c>
      <c r="F7" s="22">
        <v>1.2</v>
      </c>
      <c r="G7" s="22">
        <v>1</v>
      </c>
      <c r="H7" s="17">
        <f t="shared" si="1"/>
        <v>96</v>
      </c>
    </row>
    <row r="8" spans="1:8" x14ac:dyDescent="0.35">
      <c r="A8" s="22" t="s">
        <v>141</v>
      </c>
      <c r="B8" s="22" t="s">
        <v>141</v>
      </c>
      <c r="C8" s="22">
        <v>72</v>
      </c>
      <c r="D8" s="17">
        <f>Transplants!M8</f>
        <v>48</v>
      </c>
      <c r="E8" s="16">
        <f t="shared" si="0"/>
        <v>0.66666666666666663</v>
      </c>
      <c r="F8" s="22">
        <v>1.2</v>
      </c>
      <c r="G8" s="22">
        <v>1</v>
      </c>
      <c r="H8" s="17">
        <f t="shared" si="1"/>
        <v>57.599999999999994</v>
      </c>
    </row>
    <row r="9" spans="1:8" x14ac:dyDescent="0.35">
      <c r="A9" s="22" t="s">
        <v>11</v>
      </c>
      <c r="B9" s="22" t="s">
        <v>155</v>
      </c>
      <c r="C9" s="22">
        <v>72</v>
      </c>
      <c r="D9" s="17">
        <f>Transplants!M9</f>
        <v>27.428571428571427</v>
      </c>
      <c r="E9" s="16">
        <f t="shared" si="0"/>
        <v>0.38095238095238093</v>
      </c>
      <c r="F9" s="22">
        <v>1.2</v>
      </c>
      <c r="G9" s="22">
        <v>1</v>
      </c>
      <c r="H9" s="17">
        <f t="shared" si="1"/>
        <v>32.914285714285711</v>
      </c>
    </row>
    <row r="10" spans="1:8" x14ac:dyDescent="0.35">
      <c r="A10" s="22" t="s">
        <v>142</v>
      </c>
      <c r="B10" s="22" t="s">
        <v>156</v>
      </c>
      <c r="C10" s="22">
        <v>72</v>
      </c>
      <c r="D10" s="17">
        <f>Transplants!M10</f>
        <v>24</v>
      </c>
      <c r="E10" s="16">
        <f t="shared" si="0"/>
        <v>0.33333333333333331</v>
      </c>
      <c r="F10" s="22">
        <v>1.2</v>
      </c>
      <c r="G10" s="22">
        <v>1</v>
      </c>
      <c r="H10" s="17">
        <f t="shared" si="1"/>
        <v>28.799999999999997</v>
      </c>
    </row>
    <row r="11" spans="1:8" x14ac:dyDescent="0.35">
      <c r="A11" s="22" t="s">
        <v>142</v>
      </c>
      <c r="B11" s="22" t="s">
        <v>157</v>
      </c>
      <c r="C11" s="22">
        <v>72</v>
      </c>
      <c r="D11" s="17">
        <f>Transplants!M11</f>
        <v>24</v>
      </c>
      <c r="E11" s="16">
        <f t="shared" si="0"/>
        <v>0.33333333333333331</v>
      </c>
      <c r="F11" s="22">
        <v>1.2</v>
      </c>
      <c r="G11" s="22">
        <v>1</v>
      </c>
      <c r="H11" s="17">
        <f t="shared" si="1"/>
        <v>28.799999999999997</v>
      </c>
    </row>
    <row r="12" spans="1:8" x14ac:dyDescent="0.35">
      <c r="A12" s="22" t="s">
        <v>144</v>
      </c>
      <c r="B12" s="22" t="s">
        <v>159</v>
      </c>
      <c r="C12" s="22">
        <v>72</v>
      </c>
      <c r="D12" s="17">
        <f>Transplants!M12</f>
        <v>28.799999999999997</v>
      </c>
      <c r="E12" s="16">
        <f t="shared" si="0"/>
        <v>0.39999999999999997</v>
      </c>
      <c r="F12" s="22">
        <v>1.2</v>
      </c>
      <c r="G12" s="22">
        <v>1</v>
      </c>
      <c r="H12" s="17">
        <f t="shared" si="1"/>
        <v>34.559999999999995</v>
      </c>
    </row>
    <row r="13" spans="1:8" x14ac:dyDescent="0.35">
      <c r="A13" s="22" t="s">
        <v>144</v>
      </c>
      <c r="B13" s="22" t="s">
        <v>160</v>
      </c>
      <c r="C13" s="22">
        <v>72</v>
      </c>
      <c r="D13" s="17">
        <f>Transplants!M13</f>
        <v>28.799999999999997</v>
      </c>
      <c r="E13" s="16">
        <f t="shared" si="0"/>
        <v>0.39999999999999997</v>
      </c>
      <c r="F13" s="22">
        <v>1.2</v>
      </c>
      <c r="G13" s="22">
        <v>1</v>
      </c>
      <c r="H13" s="17">
        <f t="shared" si="1"/>
        <v>34.559999999999995</v>
      </c>
    </row>
    <row r="14" spans="1:8" x14ac:dyDescent="0.35">
      <c r="A14" s="22" t="s">
        <v>145</v>
      </c>
      <c r="B14" s="22" t="s">
        <v>161</v>
      </c>
      <c r="C14" s="22">
        <v>72</v>
      </c>
      <c r="D14" s="17">
        <f>Transplants!M14</f>
        <v>14.399999999999999</v>
      </c>
      <c r="E14" s="16">
        <f t="shared" si="0"/>
        <v>0.19999999999999998</v>
      </c>
      <c r="F14" s="22">
        <v>1.2</v>
      </c>
      <c r="G14" s="22">
        <v>1</v>
      </c>
      <c r="H14" s="17">
        <f t="shared" si="1"/>
        <v>17.279999999999998</v>
      </c>
    </row>
    <row r="15" spans="1:8" x14ac:dyDescent="0.35">
      <c r="A15" s="22" t="s">
        <v>145</v>
      </c>
      <c r="B15" s="22" t="s">
        <v>162</v>
      </c>
      <c r="C15" s="22">
        <v>72</v>
      </c>
      <c r="D15" s="17">
        <f>Transplants!M15</f>
        <v>14.399999999999999</v>
      </c>
      <c r="E15" s="16">
        <f t="shared" si="0"/>
        <v>0.19999999999999998</v>
      </c>
      <c r="F15" s="22">
        <v>1.2</v>
      </c>
      <c r="G15" s="22">
        <v>1</v>
      </c>
      <c r="H15" s="17">
        <f t="shared" si="1"/>
        <v>17.279999999999998</v>
      </c>
    </row>
    <row r="16" spans="1:8" x14ac:dyDescent="0.35">
      <c r="A16" s="22" t="s">
        <v>145</v>
      </c>
      <c r="B16" s="22" t="s">
        <v>163</v>
      </c>
      <c r="C16" s="22">
        <v>72</v>
      </c>
      <c r="D16" s="17">
        <f>Transplants!M16</f>
        <v>14.399999999999999</v>
      </c>
      <c r="E16" s="16">
        <f t="shared" si="0"/>
        <v>0.19999999999999998</v>
      </c>
      <c r="F16" s="22">
        <v>1.2</v>
      </c>
      <c r="G16" s="22">
        <v>1</v>
      </c>
      <c r="H16" s="17">
        <f t="shared" si="1"/>
        <v>17.279999999999998</v>
      </c>
    </row>
    <row r="17" spans="1:8" x14ac:dyDescent="0.35">
      <c r="A17" s="22" t="s">
        <v>148</v>
      </c>
      <c r="B17" s="22" t="s">
        <v>168</v>
      </c>
      <c r="C17" s="22">
        <v>72</v>
      </c>
      <c r="D17" s="17">
        <f>Transplants!M17</f>
        <v>57.599999999999994</v>
      </c>
      <c r="E17" s="16">
        <f t="shared" si="0"/>
        <v>0.79999999999999993</v>
      </c>
      <c r="F17" s="22">
        <v>1.2</v>
      </c>
      <c r="G17" s="22">
        <v>1</v>
      </c>
      <c r="H17" s="17">
        <f t="shared" si="1"/>
        <v>69.11999999999999</v>
      </c>
    </row>
    <row r="18" spans="1:8" x14ac:dyDescent="0.35">
      <c r="A18" s="22" t="s">
        <v>149</v>
      </c>
      <c r="B18" s="22" t="s">
        <v>169</v>
      </c>
      <c r="C18" s="22">
        <v>72</v>
      </c>
      <c r="D18" s="17">
        <f>Transplants!M18</f>
        <v>57.599999999999994</v>
      </c>
      <c r="E18" s="16">
        <f t="shared" si="0"/>
        <v>0.79999999999999993</v>
      </c>
      <c r="F18" s="22">
        <v>1.2</v>
      </c>
      <c r="G18" s="22">
        <v>1</v>
      </c>
      <c r="H18" s="17">
        <f t="shared" si="1"/>
        <v>69.11999999999999</v>
      </c>
    </row>
    <row r="19" spans="1:8" x14ac:dyDescent="0.35">
      <c r="A19" s="22" t="s">
        <v>150</v>
      </c>
      <c r="B19" s="22" t="s">
        <v>170</v>
      </c>
      <c r="C19" s="22">
        <v>72</v>
      </c>
      <c r="D19" s="17">
        <f>Transplants!M19</f>
        <v>72</v>
      </c>
      <c r="E19" s="16">
        <f t="shared" si="0"/>
        <v>1</v>
      </c>
      <c r="F19" s="22">
        <v>1.2</v>
      </c>
      <c r="G19" s="22">
        <v>1</v>
      </c>
      <c r="H19" s="17">
        <f t="shared" si="1"/>
        <v>86.399999999999991</v>
      </c>
    </row>
    <row r="20" spans="1:8" x14ac:dyDescent="0.35">
      <c r="D20" s="17">
        <f>Transplants!M20</f>
        <v>0</v>
      </c>
      <c r="E20" s="16" t="e">
        <f t="shared" si="0"/>
        <v>#DIV/0!</v>
      </c>
      <c r="H20" s="17">
        <f t="shared" si="1"/>
        <v>0</v>
      </c>
    </row>
    <row r="21" spans="1:8" x14ac:dyDescent="0.35">
      <c r="D21" s="17">
        <f>Transplants!M21</f>
        <v>0</v>
      </c>
      <c r="E21" s="16" t="e">
        <f t="shared" si="0"/>
        <v>#DIV/0!</v>
      </c>
      <c r="H21" s="17">
        <f t="shared" si="1"/>
        <v>0</v>
      </c>
    </row>
    <row r="22" spans="1:8" x14ac:dyDescent="0.35">
      <c r="D22" s="17">
        <f>Transplants!M22</f>
        <v>0</v>
      </c>
      <c r="E22" s="16" t="e">
        <f t="shared" si="0"/>
        <v>#DIV/0!</v>
      </c>
      <c r="H22" s="17">
        <f t="shared" si="1"/>
        <v>0</v>
      </c>
    </row>
    <row r="23" spans="1:8" x14ac:dyDescent="0.35">
      <c r="D23" s="17">
        <f>Transplants!M23</f>
        <v>0</v>
      </c>
      <c r="E23" s="16" t="e">
        <f t="shared" si="0"/>
        <v>#DIV/0!</v>
      </c>
      <c r="H23" s="17">
        <f t="shared" si="1"/>
        <v>0</v>
      </c>
    </row>
    <row r="24" spans="1:8" x14ac:dyDescent="0.35">
      <c r="D24" s="17">
        <f>Transplants!M24</f>
        <v>0</v>
      </c>
      <c r="E24" s="16" t="e">
        <f t="shared" si="0"/>
        <v>#DIV/0!</v>
      </c>
      <c r="H24" s="17">
        <f t="shared" si="1"/>
        <v>0</v>
      </c>
    </row>
    <row r="25" spans="1:8" x14ac:dyDescent="0.35">
      <c r="D25" s="17">
        <f>Transplants!M25</f>
        <v>0</v>
      </c>
      <c r="E25" s="16" t="e">
        <f t="shared" si="0"/>
        <v>#DIV/0!</v>
      </c>
      <c r="H25" s="17">
        <f t="shared" si="1"/>
        <v>0</v>
      </c>
    </row>
    <row r="26" spans="1:8" x14ac:dyDescent="0.35">
      <c r="D26" s="17">
        <f>Transplants!M26</f>
        <v>0</v>
      </c>
      <c r="E26" s="16" t="e">
        <f t="shared" si="0"/>
        <v>#DIV/0!</v>
      </c>
      <c r="H26" s="17">
        <f t="shared" si="1"/>
        <v>0</v>
      </c>
    </row>
    <row r="27" spans="1:8" x14ac:dyDescent="0.35">
      <c r="D27" s="17">
        <f>Transplants!M27</f>
        <v>0</v>
      </c>
      <c r="E27" s="16" t="e">
        <f t="shared" si="0"/>
        <v>#DIV/0!</v>
      </c>
      <c r="H27" s="17">
        <f t="shared" si="1"/>
        <v>0</v>
      </c>
    </row>
    <row r="28" spans="1:8" x14ac:dyDescent="0.35">
      <c r="D28" s="17">
        <f>Transplants!M28</f>
        <v>0</v>
      </c>
      <c r="E28" s="16" t="e">
        <f t="shared" si="0"/>
        <v>#DIV/0!</v>
      </c>
      <c r="H28" s="17">
        <f t="shared" si="1"/>
        <v>0</v>
      </c>
    </row>
    <row r="29" spans="1:8" x14ac:dyDescent="0.35">
      <c r="E29" s="16" t="e">
        <f t="shared" si="0"/>
        <v>#DIV/0!</v>
      </c>
      <c r="H29" s="17">
        <f t="shared" si="1"/>
        <v>0</v>
      </c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5709-059F-452C-95DB-CDC39DAFE6E8}">
  <dimension ref="A1:L52"/>
  <sheetViews>
    <sheetView workbookViewId="0">
      <selection activeCell="E4" sqref="E4"/>
    </sheetView>
  </sheetViews>
  <sheetFormatPr defaultRowHeight="14.5" x14ac:dyDescent="0.35"/>
  <cols>
    <col min="1" max="1" width="14.90625" customWidth="1"/>
    <col min="2" max="2" width="18.54296875" customWidth="1"/>
    <col min="3" max="3" width="15.81640625" customWidth="1"/>
    <col min="4" max="4" width="12.36328125" customWidth="1"/>
    <col min="5" max="5" width="12.26953125" customWidth="1"/>
    <col min="11" max="11" width="9.54296875" customWidth="1"/>
    <col min="12" max="12" width="37" customWidth="1"/>
  </cols>
  <sheetData>
    <row r="1" spans="1:12" x14ac:dyDescent="0.35">
      <c r="A1" s="37" t="s">
        <v>215</v>
      </c>
      <c r="B1" s="38"/>
      <c r="C1" s="38"/>
      <c r="D1" s="38"/>
      <c r="E1" s="38"/>
      <c r="F1" s="38"/>
      <c r="K1" s="1" t="s">
        <v>46</v>
      </c>
      <c r="L1" s="2"/>
    </row>
    <row r="2" spans="1:12" x14ac:dyDescent="0.35">
      <c r="A2" s="33" t="s">
        <v>1</v>
      </c>
      <c r="B2" s="33" t="s">
        <v>58</v>
      </c>
      <c r="C2" s="33" t="s">
        <v>48</v>
      </c>
      <c r="D2" s="33" t="s">
        <v>6</v>
      </c>
      <c r="E2" s="33" t="s">
        <v>9</v>
      </c>
      <c r="K2" t="s">
        <v>213</v>
      </c>
      <c r="L2" t="s">
        <v>214</v>
      </c>
    </row>
    <row r="3" spans="1:12" x14ac:dyDescent="0.35">
      <c r="A3" s="33" t="s">
        <v>2</v>
      </c>
      <c r="B3" s="33" t="s">
        <v>59</v>
      </c>
      <c r="C3" s="33" t="s">
        <v>56</v>
      </c>
      <c r="D3" s="33">
        <v>30</v>
      </c>
      <c r="E3" s="33">
        <v>3</v>
      </c>
      <c r="K3" t="s">
        <v>51</v>
      </c>
      <c r="L3" t="s">
        <v>108</v>
      </c>
    </row>
    <row r="4" spans="1:12" x14ac:dyDescent="0.35">
      <c r="A4" s="33" t="s">
        <v>3</v>
      </c>
      <c r="B4" s="33" t="s">
        <v>60</v>
      </c>
      <c r="C4" s="33" t="s">
        <v>56</v>
      </c>
      <c r="D4" s="33">
        <v>75</v>
      </c>
      <c r="E4" s="33">
        <v>2</v>
      </c>
      <c r="K4" t="s">
        <v>52</v>
      </c>
      <c r="L4" t="s">
        <v>109</v>
      </c>
    </row>
    <row r="5" spans="1:12" x14ac:dyDescent="0.35">
      <c r="A5" s="33" t="s">
        <v>196</v>
      </c>
      <c r="B5" s="33" t="s">
        <v>198</v>
      </c>
      <c r="C5" s="33" t="s">
        <v>199</v>
      </c>
      <c r="D5" s="33">
        <v>85</v>
      </c>
      <c r="E5" s="33">
        <v>2</v>
      </c>
      <c r="K5" t="s">
        <v>211</v>
      </c>
      <c r="L5" t="s">
        <v>212</v>
      </c>
    </row>
    <row r="6" spans="1:12" x14ac:dyDescent="0.35">
      <c r="A6" s="33" t="s">
        <v>103</v>
      </c>
      <c r="B6" s="33" t="s">
        <v>60</v>
      </c>
      <c r="C6" s="33" t="s">
        <v>57</v>
      </c>
      <c r="D6" s="33">
        <v>60</v>
      </c>
      <c r="E6" s="33">
        <v>2</v>
      </c>
    </row>
    <row r="7" spans="1:12" x14ac:dyDescent="0.35">
      <c r="A7" s="33" t="s">
        <v>4</v>
      </c>
      <c r="B7" s="33" t="s">
        <v>61</v>
      </c>
      <c r="C7" s="33" t="s">
        <v>56</v>
      </c>
      <c r="D7" s="33">
        <v>30</v>
      </c>
      <c r="E7" s="33">
        <v>3</v>
      </c>
    </row>
    <row r="8" spans="1:12" x14ac:dyDescent="0.35">
      <c r="A8" s="33" t="s">
        <v>5</v>
      </c>
      <c r="B8" s="33" t="s">
        <v>62</v>
      </c>
      <c r="C8" s="33" t="s">
        <v>55</v>
      </c>
      <c r="D8" s="33">
        <v>60</v>
      </c>
      <c r="E8" s="33">
        <v>3</v>
      </c>
    </row>
    <row r="9" spans="1:12" x14ac:dyDescent="0.35">
      <c r="A9" s="33" t="s">
        <v>7</v>
      </c>
      <c r="B9" s="33" t="s">
        <v>62</v>
      </c>
      <c r="C9" s="33" t="s">
        <v>50</v>
      </c>
      <c r="D9" s="33">
        <v>75</v>
      </c>
      <c r="E9" s="33">
        <v>2</v>
      </c>
    </row>
    <row r="10" spans="1:12" x14ac:dyDescent="0.35">
      <c r="A10" s="33" t="s">
        <v>8</v>
      </c>
      <c r="B10" s="33" t="s">
        <v>63</v>
      </c>
      <c r="C10" s="33" t="s">
        <v>50</v>
      </c>
      <c r="D10" s="33">
        <v>45</v>
      </c>
      <c r="E10" s="33">
        <v>2</v>
      </c>
    </row>
    <row r="11" spans="1:12" x14ac:dyDescent="0.35">
      <c r="A11" s="33" t="s">
        <v>10</v>
      </c>
      <c r="B11" s="33" t="s">
        <v>64</v>
      </c>
      <c r="C11" s="33" t="s">
        <v>53</v>
      </c>
      <c r="D11" s="33">
        <v>135</v>
      </c>
      <c r="E11" s="33">
        <v>2</v>
      </c>
    </row>
    <row r="12" spans="1:12" x14ac:dyDescent="0.35">
      <c r="A12" s="33" t="s">
        <v>11</v>
      </c>
      <c r="B12" s="33" t="s">
        <v>65</v>
      </c>
      <c r="C12" s="33" t="s">
        <v>54</v>
      </c>
      <c r="D12" s="33">
        <v>80</v>
      </c>
      <c r="E12" s="33">
        <v>2</v>
      </c>
    </row>
    <row r="13" spans="1:12" x14ac:dyDescent="0.35">
      <c r="A13" s="33" t="s">
        <v>12</v>
      </c>
      <c r="B13" s="33" t="s">
        <v>66</v>
      </c>
      <c r="C13" s="33" t="s">
        <v>55</v>
      </c>
      <c r="D13" s="33">
        <v>70</v>
      </c>
      <c r="E13" s="33">
        <v>3</v>
      </c>
    </row>
    <row r="14" spans="1:12" x14ac:dyDescent="0.35">
      <c r="A14" s="33" t="s">
        <v>13</v>
      </c>
      <c r="B14" s="33" t="s">
        <v>67</v>
      </c>
      <c r="C14" s="33" t="s">
        <v>56</v>
      </c>
      <c r="D14" s="33">
        <v>270</v>
      </c>
      <c r="E14" s="33">
        <v>2</v>
      </c>
    </row>
    <row r="15" spans="1:12" x14ac:dyDescent="0.35">
      <c r="A15" s="33" t="s">
        <v>105</v>
      </c>
      <c r="B15" s="33" t="s">
        <v>69</v>
      </c>
      <c r="C15" s="33" t="s">
        <v>55</v>
      </c>
      <c r="D15" s="33">
        <v>75</v>
      </c>
      <c r="E15" s="33">
        <v>2</v>
      </c>
    </row>
    <row r="16" spans="1:12" x14ac:dyDescent="0.35">
      <c r="A16" s="33" t="s">
        <v>14</v>
      </c>
      <c r="B16" s="33" t="s">
        <v>68</v>
      </c>
      <c r="C16" s="33" t="s">
        <v>56</v>
      </c>
      <c r="D16" s="33">
        <v>100</v>
      </c>
      <c r="E16" s="33">
        <v>3</v>
      </c>
    </row>
    <row r="17" spans="1:5" x14ac:dyDescent="0.35">
      <c r="A17" s="33" t="s">
        <v>15</v>
      </c>
      <c r="B17" s="33" t="s">
        <v>69</v>
      </c>
      <c r="C17" s="33" t="s">
        <v>55</v>
      </c>
      <c r="D17" s="33">
        <v>55</v>
      </c>
      <c r="E17" s="33">
        <v>2</v>
      </c>
    </row>
    <row r="18" spans="1:5" x14ac:dyDescent="0.35">
      <c r="A18" s="33" t="s">
        <v>16</v>
      </c>
      <c r="B18" s="33" t="s">
        <v>70</v>
      </c>
      <c r="C18" s="33" t="s">
        <v>71</v>
      </c>
      <c r="D18" s="33">
        <v>55</v>
      </c>
      <c r="E18" s="33">
        <v>2</v>
      </c>
    </row>
    <row r="19" spans="1:5" x14ac:dyDescent="0.35">
      <c r="A19" s="33" t="s">
        <v>17</v>
      </c>
      <c r="B19" s="33" t="s">
        <v>72</v>
      </c>
      <c r="C19" s="33" t="s">
        <v>71</v>
      </c>
      <c r="D19" s="33">
        <v>75</v>
      </c>
      <c r="E19" s="33">
        <v>2</v>
      </c>
    </row>
    <row r="20" spans="1:5" x14ac:dyDescent="0.35">
      <c r="A20" s="33" t="s">
        <v>18</v>
      </c>
      <c r="B20" s="33" t="s">
        <v>73</v>
      </c>
      <c r="C20" s="33" t="s">
        <v>74</v>
      </c>
      <c r="D20" s="33">
        <v>85</v>
      </c>
      <c r="E20" s="33">
        <v>1</v>
      </c>
    </row>
    <row r="21" spans="1:5" x14ac:dyDescent="0.35">
      <c r="A21" s="33" t="s">
        <v>19</v>
      </c>
      <c r="B21" s="33" t="s">
        <v>75</v>
      </c>
      <c r="C21" s="33" t="s">
        <v>49</v>
      </c>
      <c r="D21" s="33">
        <v>65</v>
      </c>
      <c r="E21" s="33">
        <v>1</v>
      </c>
    </row>
    <row r="22" spans="1:5" x14ac:dyDescent="0.35">
      <c r="A22" s="33" t="s">
        <v>20</v>
      </c>
      <c r="B22" s="33" t="s">
        <v>70</v>
      </c>
      <c r="C22" s="33" t="s">
        <v>50</v>
      </c>
      <c r="D22" s="33">
        <v>45</v>
      </c>
      <c r="E22" s="33">
        <v>2</v>
      </c>
    </row>
    <row r="23" spans="1:5" x14ac:dyDescent="0.35">
      <c r="A23" s="33" t="s">
        <v>21</v>
      </c>
      <c r="B23" s="33" t="s">
        <v>76</v>
      </c>
      <c r="C23" s="33" t="s">
        <v>47</v>
      </c>
      <c r="D23" s="33">
        <v>80</v>
      </c>
      <c r="E23" s="33">
        <v>2</v>
      </c>
    </row>
    <row r="24" spans="1:5" x14ac:dyDescent="0.35">
      <c r="A24" s="33" t="s">
        <v>22</v>
      </c>
      <c r="B24" s="33" t="s">
        <v>77</v>
      </c>
      <c r="C24" s="33" t="s">
        <v>78</v>
      </c>
      <c r="D24" s="33">
        <v>75</v>
      </c>
      <c r="E24" s="33">
        <v>3</v>
      </c>
    </row>
    <row r="25" spans="1:5" x14ac:dyDescent="0.35">
      <c r="A25" s="33" t="s">
        <v>141</v>
      </c>
      <c r="B25" s="33" t="s">
        <v>201</v>
      </c>
      <c r="C25" s="33" t="s">
        <v>197</v>
      </c>
      <c r="D25" s="33">
        <v>60</v>
      </c>
      <c r="E25" s="33">
        <v>2</v>
      </c>
    </row>
    <row r="26" spans="1:5" x14ac:dyDescent="0.35">
      <c r="A26" s="33" t="s">
        <v>23</v>
      </c>
      <c r="B26" s="33" t="s">
        <v>61</v>
      </c>
      <c r="C26" s="33" t="s">
        <v>79</v>
      </c>
      <c r="D26" s="33">
        <v>125</v>
      </c>
      <c r="E26" s="33">
        <v>3</v>
      </c>
    </row>
    <row r="27" spans="1:5" x14ac:dyDescent="0.35">
      <c r="A27" s="33" t="s">
        <v>24</v>
      </c>
      <c r="B27" s="33" t="s">
        <v>80</v>
      </c>
      <c r="C27" s="33" t="s">
        <v>81</v>
      </c>
      <c r="D27" s="33">
        <v>50</v>
      </c>
      <c r="E27" s="33">
        <v>3</v>
      </c>
    </row>
    <row r="28" spans="1:5" x14ac:dyDescent="0.35">
      <c r="A28" s="33" t="s">
        <v>25</v>
      </c>
      <c r="B28" s="33" t="s">
        <v>69</v>
      </c>
      <c r="C28" s="33" t="s">
        <v>55</v>
      </c>
      <c r="D28" s="33">
        <v>60</v>
      </c>
      <c r="E28" s="33">
        <v>2</v>
      </c>
    </row>
    <row r="29" spans="1:5" x14ac:dyDescent="0.35">
      <c r="A29" s="33" t="s">
        <v>26</v>
      </c>
      <c r="B29" s="33" t="s">
        <v>82</v>
      </c>
      <c r="C29" s="33" t="s">
        <v>83</v>
      </c>
      <c r="D29" s="33">
        <v>90</v>
      </c>
      <c r="E29" s="33">
        <v>3</v>
      </c>
    </row>
    <row r="30" spans="1:5" x14ac:dyDescent="0.35">
      <c r="A30" s="33" t="s">
        <v>27</v>
      </c>
      <c r="B30" s="33" t="s">
        <v>68</v>
      </c>
      <c r="C30" s="33" t="s">
        <v>84</v>
      </c>
      <c r="D30" s="33">
        <v>65</v>
      </c>
      <c r="E30" s="33">
        <v>3</v>
      </c>
    </row>
    <row r="31" spans="1:5" x14ac:dyDescent="0.35">
      <c r="A31" s="33" t="s">
        <v>28</v>
      </c>
      <c r="B31" s="33" t="s">
        <v>60</v>
      </c>
      <c r="C31" s="33" t="s">
        <v>85</v>
      </c>
      <c r="D31" s="33">
        <v>35</v>
      </c>
      <c r="E31" s="33">
        <v>3</v>
      </c>
    </row>
    <row r="32" spans="1:5" x14ac:dyDescent="0.35">
      <c r="A32" s="33" t="s">
        <v>29</v>
      </c>
      <c r="B32" s="33" t="s">
        <v>86</v>
      </c>
      <c r="C32" s="33" t="s">
        <v>55</v>
      </c>
      <c r="D32" s="33">
        <v>65</v>
      </c>
      <c r="E32" s="33">
        <v>3</v>
      </c>
    </row>
    <row r="33" spans="1:5" x14ac:dyDescent="0.35">
      <c r="A33" s="33" t="s">
        <v>30</v>
      </c>
      <c r="B33" s="33" t="s">
        <v>200</v>
      </c>
      <c r="C33" s="33" t="s">
        <v>56</v>
      </c>
      <c r="D33" s="33">
        <v>110</v>
      </c>
      <c r="E33" s="33">
        <v>3</v>
      </c>
    </row>
    <row r="34" spans="1:5" x14ac:dyDescent="0.35">
      <c r="A34" s="33" t="s">
        <v>31</v>
      </c>
      <c r="B34" s="33" t="s">
        <v>59</v>
      </c>
      <c r="C34" s="33" t="s">
        <v>71</v>
      </c>
      <c r="D34" s="33">
        <v>75</v>
      </c>
      <c r="E34" s="33">
        <v>3</v>
      </c>
    </row>
    <row r="35" spans="1:5" x14ac:dyDescent="0.35">
      <c r="A35" s="33" t="s">
        <v>32</v>
      </c>
      <c r="B35" s="33" t="s">
        <v>87</v>
      </c>
      <c r="C35" s="33" t="s">
        <v>57</v>
      </c>
      <c r="D35" s="33">
        <v>125</v>
      </c>
      <c r="E35" s="33">
        <v>3</v>
      </c>
    </row>
    <row r="36" spans="1:5" x14ac:dyDescent="0.35">
      <c r="A36" s="33" t="s">
        <v>88</v>
      </c>
      <c r="B36" s="33" t="s">
        <v>60</v>
      </c>
      <c r="C36" s="33" t="s">
        <v>89</v>
      </c>
      <c r="D36" s="33">
        <v>75</v>
      </c>
      <c r="E36" s="33">
        <v>1</v>
      </c>
    </row>
    <row r="37" spans="1:5" x14ac:dyDescent="0.35">
      <c r="A37" s="33" t="s">
        <v>33</v>
      </c>
      <c r="B37" s="33" t="s">
        <v>90</v>
      </c>
      <c r="C37" s="33" t="s">
        <v>91</v>
      </c>
      <c r="D37" s="33">
        <v>75</v>
      </c>
      <c r="E37" s="33">
        <v>2</v>
      </c>
    </row>
    <row r="38" spans="1:5" x14ac:dyDescent="0.35">
      <c r="A38" s="33" t="s">
        <v>34</v>
      </c>
      <c r="B38" s="33" t="s">
        <v>92</v>
      </c>
      <c r="C38" s="33" t="s">
        <v>57</v>
      </c>
      <c r="D38" s="33">
        <v>100</v>
      </c>
      <c r="E38" s="33">
        <v>2</v>
      </c>
    </row>
    <row r="39" spans="1:5" x14ac:dyDescent="0.35">
      <c r="A39" s="33" t="s">
        <v>35</v>
      </c>
      <c r="B39" s="33" t="s">
        <v>93</v>
      </c>
      <c r="C39" s="33" t="s">
        <v>47</v>
      </c>
      <c r="D39" s="33">
        <v>95</v>
      </c>
      <c r="E39" s="33">
        <v>1</v>
      </c>
    </row>
    <row r="40" spans="1:5" x14ac:dyDescent="0.35">
      <c r="A40" s="33" t="s">
        <v>106</v>
      </c>
      <c r="B40" s="33" t="s">
        <v>68</v>
      </c>
      <c r="C40" s="33" t="s">
        <v>107</v>
      </c>
      <c r="D40" s="33">
        <v>70</v>
      </c>
      <c r="E40" s="33">
        <v>2</v>
      </c>
    </row>
    <row r="41" spans="1:5" x14ac:dyDescent="0.35">
      <c r="A41" s="33" t="s">
        <v>36</v>
      </c>
      <c r="B41" s="33" t="s">
        <v>94</v>
      </c>
      <c r="C41" s="33" t="s">
        <v>50</v>
      </c>
      <c r="D41" s="33">
        <v>30</v>
      </c>
      <c r="E41" s="33">
        <v>3</v>
      </c>
    </row>
    <row r="42" spans="1:5" x14ac:dyDescent="0.35">
      <c r="A42" s="33" t="s">
        <v>37</v>
      </c>
      <c r="B42" s="33" t="s">
        <v>69</v>
      </c>
      <c r="C42" s="33" t="s">
        <v>50</v>
      </c>
      <c r="D42" s="33">
        <v>40</v>
      </c>
      <c r="E42" s="33">
        <v>3</v>
      </c>
    </row>
    <row r="43" spans="1:5" x14ac:dyDescent="0.35">
      <c r="A43" s="33" t="s">
        <v>38</v>
      </c>
      <c r="B43" s="33" t="s">
        <v>95</v>
      </c>
      <c r="C43" s="33" t="s">
        <v>55</v>
      </c>
      <c r="D43" s="33">
        <v>40</v>
      </c>
      <c r="E43" s="33">
        <v>3</v>
      </c>
    </row>
    <row r="44" spans="1:5" x14ac:dyDescent="0.35">
      <c r="A44" s="33" t="s">
        <v>39</v>
      </c>
      <c r="B44" s="33" t="s">
        <v>61</v>
      </c>
      <c r="C44" s="33" t="s">
        <v>85</v>
      </c>
      <c r="D44" s="33" t="s">
        <v>104</v>
      </c>
      <c r="E44" s="33">
        <v>2</v>
      </c>
    </row>
    <row r="45" spans="1:5" x14ac:dyDescent="0.35">
      <c r="A45" s="33" t="s">
        <v>40</v>
      </c>
      <c r="B45" s="33" t="s">
        <v>96</v>
      </c>
      <c r="C45" s="33" t="s">
        <v>57</v>
      </c>
      <c r="D45" s="33">
        <v>55</v>
      </c>
      <c r="E45" s="33">
        <v>1</v>
      </c>
    </row>
    <row r="46" spans="1:5" x14ac:dyDescent="0.35">
      <c r="A46" s="33" t="s">
        <v>97</v>
      </c>
      <c r="B46" s="33" t="s">
        <v>98</v>
      </c>
      <c r="C46" s="33" t="s">
        <v>91</v>
      </c>
      <c r="D46" s="33">
        <v>110</v>
      </c>
      <c r="E46" s="33">
        <v>1</v>
      </c>
    </row>
    <row r="47" spans="1:5" x14ac:dyDescent="0.35">
      <c r="A47" s="33" t="s">
        <v>41</v>
      </c>
      <c r="B47" s="33" t="s">
        <v>99</v>
      </c>
      <c r="C47" s="33" t="s">
        <v>56</v>
      </c>
      <c r="D47" s="33">
        <v>90</v>
      </c>
      <c r="E47" s="33">
        <v>2</v>
      </c>
    </row>
    <row r="48" spans="1:5" x14ac:dyDescent="0.35">
      <c r="A48" s="33" t="s">
        <v>42</v>
      </c>
      <c r="B48" s="33" t="s">
        <v>69</v>
      </c>
      <c r="C48" s="33" t="s">
        <v>50</v>
      </c>
      <c r="D48" s="33">
        <v>40</v>
      </c>
      <c r="E48" s="33">
        <v>3</v>
      </c>
    </row>
    <row r="49" spans="1:5" x14ac:dyDescent="0.35">
      <c r="A49" s="33" t="s">
        <v>43</v>
      </c>
      <c r="B49" s="33" t="s">
        <v>98</v>
      </c>
      <c r="C49" s="33" t="s">
        <v>91</v>
      </c>
      <c r="D49" s="33">
        <v>85</v>
      </c>
      <c r="E49" s="33">
        <v>1</v>
      </c>
    </row>
    <row r="50" spans="1:5" x14ac:dyDescent="0.35">
      <c r="A50" s="33" t="s">
        <v>100</v>
      </c>
      <c r="B50" s="33" t="s">
        <v>96</v>
      </c>
      <c r="C50" s="33" t="s">
        <v>89</v>
      </c>
      <c r="D50" s="33">
        <v>65</v>
      </c>
      <c r="E50" s="33">
        <v>1</v>
      </c>
    </row>
    <row r="51" spans="1:5" x14ac:dyDescent="0.35">
      <c r="A51" s="33" t="s">
        <v>44</v>
      </c>
      <c r="B51" s="33" t="s">
        <v>69</v>
      </c>
      <c r="C51" s="33" t="s">
        <v>101</v>
      </c>
      <c r="D51" s="33">
        <v>40</v>
      </c>
      <c r="E51" s="33">
        <v>3</v>
      </c>
    </row>
    <row r="52" spans="1:5" x14ac:dyDescent="0.35">
      <c r="A52" s="34" t="s">
        <v>45</v>
      </c>
      <c r="B52" s="34" t="s">
        <v>102</v>
      </c>
      <c r="C52" s="34" t="s">
        <v>57</v>
      </c>
      <c r="D52" s="34">
        <v>90</v>
      </c>
      <c r="E52" s="34">
        <v>1</v>
      </c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Your Crops</vt:lpstr>
      <vt:lpstr>Field Layout</vt:lpstr>
      <vt:lpstr>Transplants</vt:lpstr>
      <vt:lpstr>Direct Seeding</vt:lpstr>
      <vt:lpstr>Greenhouse Seeding</vt:lpstr>
      <vt:lpstr>Harvest Yields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poppe</dc:creator>
  <cp:lastModifiedBy> </cp:lastModifiedBy>
  <dcterms:created xsi:type="dcterms:W3CDTF">2021-02-17T16:53:09Z</dcterms:created>
  <dcterms:modified xsi:type="dcterms:W3CDTF">2021-03-09T19:03:28Z</dcterms:modified>
</cp:coreProperties>
</file>